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aerocivil-my.sharepoint.com/personal/alfonso_barrios_aerocivil_gov_co/Documents/AEROCIVIL/MIS TRABAJOS/2022/12 DICIEMBRE/03 - Obligación 3 (riesgos)/"/>
    </mc:Choice>
  </mc:AlternateContent>
  <xr:revisionPtr revIDLastSave="5" documentId="8_{25E9E5A3-DEF9-425B-BA6D-6B533FFDFA3D}" xr6:coauthVersionLast="47" xr6:coauthVersionMax="47" xr10:uidLastSave="{D91D24BE-33FE-4BFA-915F-C80A0901ED36}"/>
  <bookViews>
    <workbookView xWindow="-108" yWindow="-108" windowWidth="23256" windowHeight="12456" tabRatio="935" xr2:uid="{E1639199-D18D-42FE-A16F-70420D6B45AF}"/>
  </bookViews>
  <sheets>
    <sheet name="PORTADA" sheetId="1" r:id="rId1"/>
    <sheet name="GDIR-1.0" sheetId="7" r:id="rId2"/>
    <sheet name="ESTR-3.0" sheetId="4" r:id="rId3"/>
    <sheet name="ESTR-6.0" sheetId="27" r:id="rId4"/>
    <sheet name="GRER-2.0" sheetId="31" r:id="rId5"/>
    <sheet name="GRER-1.0" sheetId="26" r:id="rId6"/>
    <sheet name="GCEP-1.0" sheetId="32" r:id="rId7"/>
    <sheet name="GSAC-1.0" sheetId="12" r:id="rId8"/>
    <sheet name="GSAC-3.1" sheetId="22" r:id="rId9"/>
    <sheet name="GIVC-1.0" sheetId="33" r:id="rId10"/>
    <sheet name="GSAN-4.5" sheetId="9" r:id="rId11"/>
    <sheet name="GSAN-2.2" sheetId="18" r:id="rId12"/>
    <sheet name="GSAN-1.3" sheetId="13" r:id="rId13"/>
    <sheet name="GSAN-3-4" sheetId="28" r:id="rId14"/>
    <sheet name="GSAN-4.2" sheetId="5" r:id="rId15"/>
    <sheet name="GSAP-4.1" sheetId="21" r:id="rId16"/>
    <sheet name="GDIR-2.4" sheetId="15" r:id="rId17"/>
    <sheet name="GDIR-2.0" sheetId="29" r:id="rId18"/>
    <sheet name="GINF-6.0" sheetId="6" r:id="rId19"/>
    <sheet name="GCON-2.0" sheetId="11" r:id="rId20"/>
    <sheet name="GCON-1.0" sheetId="24" r:id="rId21"/>
    <sheet name="APOY-4.0" sheetId="16" r:id="rId22"/>
    <sheet name="GDIR-2-2" sheetId="30" r:id="rId23"/>
    <sheet name="GBIE-1.0" sheetId="23" r:id="rId24"/>
    <sheet name="GFIN-7.0" sheetId="10" r:id="rId25"/>
    <sheet name="APOY-7.0" sheetId="14" r:id="rId26"/>
    <sheet name="APOY-1.0" sheetId="19" r:id="rId27"/>
    <sheet name="GIAT-2.0" sheetId="2" r:id="rId28"/>
    <sheet name="GSER-1.0" sheetId="25" r:id="rId29"/>
    <sheet name="GDIR-2.3" sheetId="20" r:id="rId30"/>
    <sheet name="EVAL-1.0" sheetId="17" r:id="rId31"/>
    <sheet name="DATOS" sheetId="3" r:id="rId32"/>
    <sheet name="MATRIZ" sheetId="8" r:id="rId33"/>
  </sheets>
  <externalReferences>
    <externalReference r:id="rId34"/>
    <externalReference r:id="rId35"/>
    <externalReference r:id="rId36"/>
    <externalReference r:id="rId37"/>
    <externalReference r:id="rId38"/>
  </externalReferences>
  <definedNames>
    <definedName name="ACTIVIDADES">'[1]1-ACTIVIDADES'!#REF!</definedName>
    <definedName name="AñoDeInicioDelAñoFiscal">'[2]METAS C-O'!$AC$2</definedName>
    <definedName name="_xlnm.Print_Area" localSheetId="26">'APOY-1.0'!$A$1:$BT$62</definedName>
    <definedName name="_xlnm.Print_Area" localSheetId="21">'APOY-4.0'!$A$1:$BT$62</definedName>
    <definedName name="_xlnm.Print_Area" localSheetId="25">'APOY-7.0'!$A$1:$BT$62</definedName>
    <definedName name="_xlnm.Print_Area" localSheetId="2">'ESTR-3.0'!$A$1:$BT$62</definedName>
    <definedName name="_xlnm.Print_Area" localSheetId="3">'ESTR-6.0'!$A$1:$BT$62</definedName>
    <definedName name="_xlnm.Print_Area" localSheetId="30">'EVAL-1.0'!$A$1:$BT$62</definedName>
    <definedName name="_xlnm.Print_Area" localSheetId="23">'GBIE-1.0'!$A$1:$BT$21</definedName>
    <definedName name="_xlnm.Print_Area" localSheetId="6">'GCEP-1.0'!$A$1:$BT$21</definedName>
    <definedName name="_xlnm.Print_Area" localSheetId="20">'GCON-1.0'!$A$1:$BT$21</definedName>
    <definedName name="_xlnm.Print_Area" localSheetId="19">'GCON-2.0'!$A$1:$BT$62</definedName>
    <definedName name="_xlnm.Print_Area" localSheetId="1">'GDIR-1.0'!$A$1:$BT$62</definedName>
    <definedName name="_xlnm.Print_Area" localSheetId="17">'GDIR-2.0'!$A$1:$BT$41</definedName>
    <definedName name="_xlnm.Print_Area" localSheetId="29">'GDIR-2.3'!$A$1:$BT$62</definedName>
    <definedName name="_xlnm.Print_Area" localSheetId="16">'GDIR-2.4'!$A$1:$BT$62</definedName>
    <definedName name="_xlnm.Print_Area" localSheetId="22">'GDIR-2-2'!$A$1:$BT$21</definedName>
    <definedName name="_xlnm.Print_Area" localSheetId="24">'GFIN-7.0'!$A$1:$BT$62</definedName>
    <definedName name="_xlnm.Print_Area" localSheetId="27">'GIAT-2.0'!$A$1:$BT$62</definedName>
    <definedName name="_xlnm.Print_Area" localSheetId="18">'GINF-6.0'!$A$1:$BT$62</definedName>
    <definedName name="_xlnm.Print_Area" localSheetId="9">'GIVC-1.0'!$A$1:$BT$62</definedName>
    <definedName name="_xlnm.Print_Area" localSheetId="5">'GRER-1.0'!$A$1:$BT$22</definedName>
    <definedName name="_xlnm.Print_Area" localSheetId="4">'GRER-2.0'!$A$1:$BT$21</definedName>
    <definedName name="_xlnm.Print_Area" localSheetId="7">'GSAC-1.0'!$A$1:$BT$62</definedName>
    <definedName name="_xlnm.Print_Area" localSheetId="8">'GSAC-3.1'!$A$1:$BT$62</definedName>
    <definedName name="_xlnm.Print_Area" localSheetId="12">'GSAN-1.3'!$A$1:$BT$62</definedName>
    <definedName name="_xlnm.Print_Area" localSheetId="11">'GSAN-2.2'!$A$1:$BT$62</definedName>
    <definedName name="_xlnm.Print_Area" localSheetId="13">'GSAN-3-4'!$A$1:$BT$32</definedName>
    <definedName name="_xlnm.Print_Area" localSheetId="14">'GSAN-4.2'!$A$1:$BT$62</definedName>
    <definedName name="_xlnm.Print_Area" localSheetId="10">'GSAN-4.5'!$A$1:$BT$62</definedName>
    <definedName name="_xlnm.Print_Area" localSheetId="15">'GSAP-4.1'!$A$1:$BT$62</definedName>
    <definedName name="_xlnm.Print_Area" localSheetId="28">'GSER-1.0'!$A$1:$BT$21</definedName>
    <definedName name="_xlnm.Print_Area" localSheetId="32">MATRIZ!$A$1:$BT$62</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óximoMes">UPPER(TEXT(EOMONTH(VALUE('[2]METAS C-O'!XFD1 &amp; "1"),0)+1,"mmm "))</definedName>
    <definedName name="SI">#REF!</definedName>
    <definedName name="SINO">#REF!</definedName>
    <definedName name="Sum_I">'[3]Base Reporte'!$D$1:$N$98</definedName>
    <definedName name="tiempo">[3]Guía!$L$8:$M$12</definedName>
    <definedName name="valor">[2]PAA2018!$G$18:$G$80</definedName>
    <definedName name="ValorBarraDesplazamiento">[5]gráfico_cálc!$D$13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61" i="33" l="1"/>
  <c r="BE61" i="33"/>
  <c r="BL61" i="33" s="1"/>
  <c r="BD61" i="33"/>
  <c r="BJ60" i="33"/>
  <c r="BK60" i="33" s="1"/>
  <c r="BH60" i="33"/>
  <c r="BE60" i="33"/>
  <c r="BL60" i="33" s="1"/>
  <c r="BD60" i="33"/>
  <c r="BH59" i="33"/>
  <c r="BE59" i="33"/>
  <c r="BL59" i="33" s="1"/>
  <c r="BD59" i="33"/>
  <c r="BH58" i="33"/>
  <c r="BD58" i="33"/>
  <c r="BE58" i="33" s="1"/>
  <c r="BL58" i="33" s="1"/>
  <c r="BH57" i="33"/>
  <c r="BD57" i="33"/>
  <c r="BE57" i="33" s="1"/>
  <c r="BH56" i="33"/>
  <c r="BD56" i="33"/>
  <c r="BE56" i="33" s="1"/>
  <c r="BL55" i="33"/>
  <c r="BK55" i="33"/>
  <c r="BH55" i="33"/>
  <c r="BE55" i="33"/>
  <c r="BJ55" i="33" s="1"/>
  <c r="BD55" i="33"/>
  <c r="BH54" i="33"/>
  <c r="BD54" i="33"/>
  <c r="BE54" i="33" s="1"/>
  <c r="BL54" i="33" s="1"/>
  <c r="BH53" i="33"/>
  <c r="BE53" i="33"/>
  <c r="BD53" i="33"/>
  <c r="BL52" i="33"/>
  <c r="BH52" i="33"/>
  <c r="BE52" i="33"/>
  <c r="BJ52" i="33" s="1"/>
  <c r="BK52" i="33" s="1"/>
  <c r="BD52" i="33"/>
  <c r="AJ52" i="33"/>
  <c r="AK52" i="33" s="1"/>
  <c r="P52" i="33"/>
  <c r="O52" i="33"/>
  <c r="J52" i="33"/>
  <c r="BH51" i="33"/>
  <c r="BD51" i="33"/>
  <c r="BE51" i="33" s="1"/>
  <c r="BH50" i="33"/>
  <c r="BD50" i="33"/>
  <c r="BE50" i="33" s="1"/>
  <c r="BL49" i="33"/>
  <c r="BK49" i="33"/>
  <c r="BH49" i="33"/>
  <c r="BE49" i="33"/>
  <c r="BJ49" i="33" s="1"/>
  <c r="BD49" i="33"/>
  <c r="BJ48" i="33"/>
  <c r="BK48" i="33" s="1"/>
  <c r="BH48" i="33"/>
  <c r="BD48" i="33"/>
  <c r="BE48" i="33" s="1"/>
  <c r="BL48" i="33" s="1"/>
  <c r="BH47" i="33"/>
  <c r="BE47" i="33"/>
  <c r="BD47" i="33"/>
  <c r="BH46" i="33"/>
  <c r="BD46" i="33"/>
  <c r="BE46" i="33" s="1"/>
  <c r="BL45" i="33"/>
  <c r="BH45" i="33"/>
  <c r="BE45" i="33"/>
  <c r="BJ45" i="33" s="1"/>
  <c r="BK45" i="33" s="1"/>
  <c r="BD45" i="33"/>
  <c r="BH44" i="33"/>
  <c r="BD44" i="33"/>
  <c r="BE44" i="33" s="1"/>
  <c r="BL44" i="33" s="1"/>
  <c r="BH43" i="33"/>
  <c r="BE43" i="33"/>
  <c r="BD43" i="33"/>
  <c r="BH42" i="33"/>
  <c r="BD42" i="33"/>
  <c r="BE42" i="33" s="1"/>
  <c r="AJ42" i="33"/>
  <c r="AK42" i="33" s="1"/>
  <c r="P42" i="33"/>
  <c r="O42" i="33"/>
  <c r="J42" i="33"/>
  <c r="BH41" i="33"/>
  <c r="BE41" i="33"/>
  <c r="BD41" i="33"/>
  <c r="BH40" i="33"/>
  <c r="BD40" i="33"/>
  <c r="BE40" i="33" s="1"/>
  <c r="BL39" i="33"/>
  <c r="BH39" i="33"/>
  <c r="BE39" i="33"/>
  <c r="BJ39" i="33" s="1"/>
  <c r="BK39" i="33" s="1"/>
  <c r="BD39" i="33"/>
  <c r="BH38" i="33"/>
  <c r="BD38" i="33"/>
  <c r="BE38" i="33" s="1"/>
  <c r="BL38" i="33" s="1"/>
  <c r="BH37" i="33"/>
  <c r="BD37" i="33"/>
  <c r="BE37" i="33" s="1"/>
  <c r="BH36" i="33"/>
  <c r="BD36" i="33"/>
  <c r="BE36" i="33" s="1"/>
  <c r="BL35" i="33"/>
  <c r="BH35" i="33"/>
  <c r="BE35" i="33"/>
  <c r="BJ35" i="33" s="1"/>
  <c r="BK35" i="33" s="1"/>
  <c r="BD35" i="33"/>
  <c r="BJ34" i="33"/>
  <c r="BK34" i="33" s="1"/>
  <c r="BH34" i="33"/>
  <c r="BD34" i="33"/>
  <c r="BE34" i="33" s="1"/>
  <c r="BL34" i="33" s="1"/>
  <c r="BH33" i="33"/>
  <c r="BD33" i="33"/>
  <c r="BE33" i="33" s="1"/>
  <c r="BH32" i="33"/>
  <c r="BD32" i="33"/>
  <c r="BE32" i="33" s="1"/>
  <c r="AJ32" i="33"/>
  <c r="AK32" i="33" s="1"/>
  <c r="P32" i="33"/>
  <c r="O32" i="33"/>
  <c r="J32" i="33"/>
  <c r="BH31" i="33"/>
  <c r="BE31" i="33"/>
  <c r="BD31" i="33"/>
  <c r="BH30" i="33"/>
  <c r="BD30" i="33"/>
  <c r="BE30" i="33" s="1"/>
  <c r="BL29" i="33"/>
  <c r="BK29" i="33"/>
  <c r="BH29" i="33"/>
  <c r="BE29" i="33"/>
  <c r="BJ29" i="33" s="1"/>
  <c r="BD29" i="33"/>
  <c r="BH28" i="33"/>
  <c r="BD28" i="33"/>
  <c r="BE28" i="33" s="1"/>
  <c r="BL28" i="33" s="1"/>
  <c r="BH27" i="33"/>
  <c r="BE27" i="33"/>
  <c r="BD27" i="33"/>
  <c r="BH26" i="33"/>
  <c r="BD26" i="33"/>
  <c r="BE26" i="33" s="1"/>
  <c r="BH25" i="33"/>
  <c r="BD25" i="33"/>
  <c r="BE25" i="33" s="1"/>
  <c r="BJ24" i="33"/>
  <c r="BK24" i="33" s="1"/>
  <c r="BH24" i="33"/>
  <c r="BD24" i="33"/>
  <c r="BE24" i="33" s="1"/>
  <c r="BL24" i="33" s="1"/>
  <c r="BH23" i="33"/>
  <c r="BD23" i="33"/>
  <c r="BE23" i="33" s="1"/>
  <c r="BH22" i="33"/>
  <c r="BE22" i="33"/>
  <c r="BJ22" i="33" s="1"/>
  <c r="BK22" i="33" s="1"/>
  <c r="BD22" i="33"/>
  <c r="AJ22" i="33"/>
  <c r="AK22" i="33" s="1"/>
  <c r="P22" i="33"/>
  <c r="O22" i="33"/>
  <c r="J22" i="33"/>
  <c r="BH21" i="33"/>
  <c r="BD21" i="33"/>
  <c r="BE21" i="33" s="1"/>
  <c r="BH20" i="33"/>
  <c r="BD20" i="33"/>
  <c r="BE20" i="33" s="1"/>
  <c r="BL19" i="33"/>
  <c r="BH19" i="33"/>
  <c r="BE19" i="33"/>
  <c r="BJ19" i="33" s="1"/>
  <c r="BK19" i="33" s="1"/>
  <c r="BD19" i="33"/>
  <c r="BH18" i="33"/>
  <c r="BD18" i="33"/>
  <c r="BE18" i="33" s="1"/>
  <c r="BL18" i="33" s="1"/>
  <c r="BH17" i="33"/>
  <c r="BE17" i="33"/>
  <c r="BD17" i="33"/>
  <c r="BH16" i="33"/>
  <c r="BD16" i="33"/>
  <c r="BE16" i="33" s="1"/>
  <c r="BL15" i="33"/>
  <c r="BK15" i="33"/>
  <c r="BH15" i="33"/>
  <c r="BE15" i="33"/>
  <c r="BJ15" i="33" s="1"/>
  <c r="BD15" i="33"/>
  <c r="BH14" i="33"/>
  <c r="BD14" i="33"/>
  <c r="BE14" i="33" s="1"/>
  <c r="BL14" i="33" s="1"/>
  <c r="BH13" i="33"/>
  <c r="BE13" i="33"/>
  <c r="BD13" i="33"/>
  <c r="BH12" i="33"/>
  <c r="BD12" i="33"/>
  <c r="BE12" i="33" s="1"/>
  <c r="AJ12" i="33"/>
  <c r="AK12" i="33" s="1"/>
  <c r="P12" i="33"/>
  <c r="O12" i="33"/>
  <c r="J12" i="33"/>
  <c r="BH21" i="32"/>
  <c r="BD21" i="32"/>
  <c r="BE21" i="32" s="1"/>
  <c r="BH20" i="32"/>
  <c r="BD20" i="32"/>
  <c r="BE20" i="32" s="1"/>
  <c r="BH19" i="32"/>
  <c r="BD19" i="32"/>
  <c r="BE19" i="32" s="1"/>
  <c r="BJ19" i="32" s="1"/>
  <c r="BK19" i="32" s="1"/>
  <c r="BH18" i="32"/>
  <c r="BD18" i="32"/>
  <c r="BE18" i="32" s="1"/>
  <c r="BL18" i="32" s="1"/>
  <c r="BH17" i="32"/>
  <c r="BD17" i="32"/>
  <c r="BE17" i="32" s="1"/>
  <c r="BH16" i="32"/>
  <c r="BD16" i="32"/>
  <c r="BE16" i="32" s="1"/>
  <c r="BH15" i="32"/>
  <c r="BD15" i="32"/>
  <c r="BE15" i="32" s="1"/>
  <c r="BJ15" i="32" s="1"/>
  <c r="BK15" i="32" s="1"/>
  <c r="BH14" i="32"/>
  <c r="BD14" i="32"/>
  <c r="BE14" i="32" s="1"/>
  <c r="BL14" i="32" s="1"/>
  <c r="BH13" i="32"/>
  <c r="BD13" i="32"/>
  <c r="BE13" i="32" s="1"/>
  <c r="BH12" i="32"/>
  <c r="BD12" i="32"/>
  <c r="BE12" i="32" s="1"/>
  <c r="BJ12" i="32" s="1"/>
  <c r="BK12" i="32" s="1"/>
  <c r="AJ12" i="32"/>
  <c r="AK12" i="32" s="1"/>
  <c r="P12" i="32"/>
  <c r="O12" i="32"/>
  <c r="J12" i="32"/>
  <c r="BH21" i="31"/>
  <c r="BD21" i="31"/>
  <c r="BE21" i="31" s="1"/>
  <c r="BL21" i="31" s="1"/>
  <c r="BH20" i="31"/>
  <c r="BD20" i="31"/>
  <c r="BE20" i="31" s="1"/>
  <c r="BH19" i="31"/>
  <c r="BD19" i="31"/>
  <c r="BE19" i="31" s="1"/>
  <c r="BH18" i="31"/>
  <c r="BD18" i="31"/>
  <c r="BE18" i="31" s="1"/>
  <c r="BH17" i="31"/>
  <c r="BD17" i="31"/>
  <c r="BE17" i="31" s="1"/>
  <c r="BL17" i="31" s="1"/>
  <c r="BH16" i="31"/>
  <c r="BD16" i="31"/>
  <c r="BE16" i="31" s="1"/>
  <c r="BH15" i="31"/>
  <c r="BD15" i="31"/>
  <c r="BE15" i="31" s="1"/>
  <c r="BH14" i="31"/>
  <c r="BD14" i="31"/>
  <c r="BE14" i="31" s="1"/>
  <c r="BH13" i="31"/>
  <c r="BD13" i="31"/>
  <c r="BE13" i="31" s="1"/>
  <c r="BL13" i="31" s="1"/>
  <c r="BH12" i="31"/>
  <c r="BD12" i="31"/>
  <c r="BE12" i="31" s="1"/>
  <c r="AJ12" i="31"/>
  <c r="AK12" i="31" s="1"/>
  <c r="BQ12" i="31" s="1"/>
  <c r="P12" i="31"/>
  <c r="O12" i="31"/>
  <c r="J12" i="31"/>
  <c r="BJ42" i="33" l="1"/>
  <c r="BK42" i="33" s="1"/>
  <c r="BM42" i="33" s="1"/>
  <c r="BL42" i="33"/>
  <c r="BJ32" i="33"/>
  <c r="BK32" i="33" s="1"/>
  <c r="BL32" i="33"/>
  <c r="BJ25" i="33"/>
  <c r="BK25" i="33" s="1"/>
  <c r="BL25" i="33"/>
  <c r="BL22" i="33"/>
  <c r="BJ12" i="33"/>
  <c r="BK12" i="33" s="1"/>
  <c r="BL12" i="33"/>
  <c r="BJ37" i="33"/>
  <c r="BK37" i="33" s="1"/>
  <c r="BL37" i="33"/>
  <c r="BJ23" i="33"/>
  <c r="BK23" i="33" s="1"/>
  <c r="BL23" i="33"/>
  <c r="AL22" i="33"/>
  <c r="BQ22" i="33"/>
  <c r="BJ33" i="33"/>
  <c r="BK33" i="33" s="1"/>
  <c r="BL33" i="33"/>
  <c r="BJ21" i="33"/>
  <c r="BK21" i="33" s="1"/>
  <c r="BL21" i="33"/>
  <c r="BJ57" i="33"/>
  <c r="BK57" i="33" s="1"/>
  <c r="BL57" i="33"/>
  <c r="BJ51" i="33"/>
  <c r="BK51" i="33" s="1"/>
  <c r="BL51" i="33"/>
  <c r="BJ31" i="33"/>
  <c r="BK31" i="33" s="1"/>
  <c r="BL31" i="33"/>
  <c r="BJ27" i="33"/>
  <c r="BK27" i="33" s="1"/>
  <c r="BL27" i="33"/>
  <c r="BJ18" i="33"/>
  <c r="BK18" i="33" s="1"/>
  <c r="BJ54" i="33"/>
  <c r="BK54" i="33" s="1"/>
  <c r="AL32" i="33"/>
  <c r="BQ32" i="33"/>
  <c r="BJ38" i="33"/>
  <c r="BK38" i="33" s="1"/>
  <c r="AL42" i="33"/>
  <c r="BQ42" i="33"/>
  <c r="BL46" i="33"/>
  <c r="BJ46" i="33"/>
  <c r="BK46" i="33" s="1"/>
  <c r="BL16" i="33"/>
  <c r="BJ16" i="33"/>
  <c r="BK16" i="33" s="1"/>
  <c r="BL30" i="33"/>
  <c r="BJ30" i="33"/>
  <c r="BK30" i="33" s="1"/>
  <c r="BJ14" i="33"/>
  <c r="BK14" i="33" s="1"/>
  <c r="BJ28" i="33"/>
  <c r="BK28" i="33" s="1"/>
  <c r="BL36" i="33"/>
  <c r="BJ36" i="33"/>
  <c r="BK36" i="33" s="1"/>
  <c r="BJ41" i="33"/>
  <c r="BK41" i="33" s="1"/>
  <c r="BL41" i="33"/>
  <c r="BJ44" i="33"/>
  <c r="BK44" i="33" s="1"/>
  <c r="BL26" i="33"/>
  <c r="BJ26" i="33"/>
  <c r="BK26" i="33" s="1"/>
  <c r="BJ47" i="33"/>
  <c r="BK47" i="33" s="1"/>
  <c r="BL47" i="33"/>
  <c r="BJ53" i="33"/>
  <c r="BK53" i="33" s="1"/>
  <c r="BM52" i="33" s="1"/>
  <c r="BL53" i="33"/>
  <c r="BL50" i="33"/>
  <c r="BJ50" i="33"/>
  <c r="BK50" i="33" s="1"/>
  <c r="AL52" i="33"/>
  <c r="BQ52" i="33"/>
  <c r="BJ58" i="33"/>
  <c r="BK58" i="33" s="1"/>
  <c r="BJ43" i="33"/>
  <c r="BK43" i="33" s="1"/>
  <c r="BL43" i="33"/>
  <c r="BL56" i="33"/>
  <c r="BJ56" i="33"/>
  <c r="BK56" i="33" s="1"/>
  <c r="BJ17" i="33"/>
  <c r="BK17" i="33" s="1"/>
  <c r="BL17" i="33"/>
  <c r="AL12" i="33"/>
  <c r="BQ12" i="33"/>
  <c r="BJ13" i="33"/>
  <c r="BK13" i="33" s="1"/>
  <c r="BL13" i="33"/>
  <c r="BL20" i="33"/>
  <c r="BJ20" i="33"/>
  <c r="BK20" i="33" s="1"/>
  <c r="BL40" i="33"/>
  <c r="BJ40" i="33"/>
  <c r="BK40" i="33" s="1"/>
  <c r="BJ59" i="33"/>
  <c r="BK59" i="33" s="1"/>
  <c r="BJ61" i="33"/>
  <c r="BK61" i="33" s="1"/>
  <c r="BL12" i="32"/>
  <c r="AL12" i="32"/>
  <c r="BQ12" i="32"/>
  <c r="BL21" i="32"/>
  <c r="BJ21" i="32"/>
  <c r="BK21" i="32" s="1"/>
  <c r="BJ14" i="32"/>
  <c r="BK14" i="32" s="1"/>
  <c r="BL17" i="32"/>
  <c r="BJ17" i="32"/>
  <c r="BK17" i="32" s="1"/>
  <c r="BL19" i="32"/>
  <c r="BJ20" i="32"/>
  <c r="BK20" i="32" s="1"/>
  <c r="BL20" i="32"/>
  <c r="BL13" i="32"/>
  <c r="BJ13" i="32"/>
  <c r="BK13" i="32" s="1"/>
  <c r="BL15" i="32"/>
  <c r="BJ18" i="32"/>
  <c r="BK18" i="32" s="1"/>
  <c r="BJ16" i="32"/>
  <c r="BK16" i="32" s="1"/>
  <c r="BL16" i="32"/>
  <c r="AL12" i="31"/>
  <c r="BL15" i="31"/>
  <c r="BJ15" i="31"/>
  <c r="BK15" i="31" s="1"/>
  <c r="BJ18" i="31"/>
  <c r="BK18" i="31" s="1"/>
  <c r="BL18" i="31"/>
  <c r="BL12" i="31"/>
  <c r="BJ12" i="31"/>
  <c r="BK12" i="31" s="1"/>
  <c r="BJ19" i="31"/>
  <c r="BK19" i="31" s="1"/>
  <c r="BL19" i="31"/>
  <c r="BJ20" i="31"/>
  <c r="BK20" i="31" s="1"/>
  <c r="BL20" i="31"/>
  <c r="BL14" i="31"/>
  <c r="BJ14" i="31"/>
  <c r="BK14" i="31" s="1"/>
  <c r="BJ16" i="31"/>
  <c r="BK16" i="31" s="1"/>
  <c r="BL16" i="31"/>
  <c r="BJ13" i="31"/>
  <c r="BK13" i="31" s="1"/>
  <c r="BJ17" i="31"/>
  <c r="BK17" i="31" s="1"/>
  <c r="BJ21" i="31"/>
  <c r="BK21" i="31" s="1"/>
  <c r="BM32" i="33" l="1"/>
  <c r="BN32" i="33" s="1"/>
  <c r="BM22" i="33"/>
  <c r="BN22" i="33" s="1"/>
  <c r="BO22" i="33" s="1"/>
  <c r="BP22" i="33" s="1"/>
  <c r="BR22" i="33" s="1"/>
  <c r="BM12" i="33"/>
  <c r="BN12" i="33" s="1"/>
  <c r="BN52" i="33"/>
  <c r="BO52" i="33" s="1"/>
  <c r="BP52" i="33" s="1"/>
  <c r="BR52" i="33" s="1"/>
  <c r="BO32" i="33"/>
  <c r="BP32" i="33" s="1"/>
  <c r="BR32" i="33" s="1"/>
  <c r="BN42" i="33"/>
  <c r="BO42" i="33" s="1"/>
  <c r="BP42" i="33" s="1"/>
  <c r="BR42" i="33" s="1"/>
  <c r="BM12" i="32"/>
  <c r="BM12" i="31"/>
  <c r="BO12" i="33" l="1"/>
  <c r="BP12" i="33" s="1"/>
  <c r="BR12" i="33" s="1"/>
  <c r="BN12" i="32"/>
  <c r="BO12" i="32" s="1"/>
  <c r="BP12" i="32" s="1"/>
  <c r="BR12" i="32" s="1"/>
  <c r="BN12" i="31"/>
  <c r="BO12" i="31" s="1"/>
  <c r="BP12" i="31" s="1"/>
  <c r="BR12" i="31" s="1"/>
  <c r="BH21" i="30" l="1"/>
  <c r="BD21" i="30"/>
  <c r="BE21" i="30" s="1"/>
  <c r="BH20" i="30"/>
  <c r="BD20" i="30"/>
  <c r="BE20" i="30" s="1"/>
  <c r="BH19" i="30"/>
  <c r="BD19" i="30"/>
  <c r="BE19" i="30" s="1"/>
  <c r="BH18" i="30"/>
  <c r="BD18" i="30"/>
  <c r="BE18" i="30" s="1"/>
  <c r="BH17" i="30"/>
  <c r="BD17" i="30"/>
  <c r="BE17" i="30" s="1"/>
  <c r="BH16" i="30"/>
  <c r="BD16" i="30"/>
  <c r="BE16" i="30" s="1"/>
  <c r="BH15" i="30"/>
  <c r="BD15" i="30"/>
  <c r="BE15" i="30" s="1"/>
  <c r="BH14" i="30"/>
  <c r="BD14" i="30"/>
  <c r="BE14" i="30" s="1"/>
  <c r="BH13" i="30"/>
  <c r="BD13" i="30"/>
  <c r="BE13" i="30" s="1"/>
  <c r="BH12" i="30"/>
  <c r="BD12" i="30"/>
  <c r="BE12" i="30" s="1"/>
  <c r="AJ12" i="30"/>
  <c r="AK12" i="30" s="1"/>
  <c r="BQ12" i="30" s="1"/>
  <c r="P12" i="30"/>
  <c r="O12" i="30"/>
  <c r="J12" i="30"/>
  <c r="BL14" i="30" l="1"/>
  <c r="BJ14" i="30"/>
  <c r="BK14" i="30" s="1"/>
  <c r="BL18" i="30"/>
  <c r="BJ18" i="30"/>
  <c r="BK18" i="30" s="1"/>
  <c r="AL12" i="30"/>
  <c r="BL15" i="30"/>
  <c r="BJ15" i="30"/>
  <c r="BK15" i="30" s="1"/>
  <c r="BL12" i="30"/>
  <c r="BJ12" i="30"/>
  <c r="BK12" i="30" s="1"/>
  <c r="BJ16" i="30"/>
  <c r="BK16" i="30" s="1"/>
  <c r="BL16" i="30"/>
  <c r="BJ20" i="30"/>
  <c r="BK20" i="30" s="1"/>
  <c r="BL20" i="30"/>
  <c r="BL19" i="30"/>
  <c r="BJ19" i="30"/>
  <c r="BK19" i="30" s="1"/>
  <c r="BL13" i="30"/>
  <c r="BJ13" i="30"/>
  <c r="BK13" i="30" s="1"/>
  <c r="BL17" i="30"/>
  <c r="BJ17" i="30"/>
  <c r="BK17" i="30" s="1"/>
  <c r="BL21" i="30"/>
  <c r="BJ21" i="30"/>
  <c r="BK21" i="30" s="1"/>
  <c r="BM12" i="30" l="1"/>
  <c r="BN12" i="30" l="1"/>
  <c r="BO12" i="30" s="1"/>
  <c r="BP12" i="30" s="1"/>
  <c r="BR12" i="30" s="1"/>
  <c r="BO32" i="29" l="1"/>
  <c r="J22" i="29"/>
  <c r="BH41" i="29" l="1"/>
  <c r="BD41" i="29"/>
  <c r="BE41" i="29" s="1"/>
  <c r="BH40" i="29"/>
  <c r="BD40" i="29"/>
  <c r="BE40" i="29" s="1"/>
  <c r="BH39" i="29"/>
  <c r="BD39" i="29"/>
  <c r="BE39" i="29" s="1"/>
  <c r="BL39" i="29" s="1"/>
  <c r="BH38" i="29"/>
  <c r="BD38" i="29"/>
  <c r="BE38" i="29" s="1"/>
  <c r="BH37" i="29"/>
  <c r="BD37" i="29"/>
  <c r="BE37" i="29" s="1"/>
  <c r="BH36" i="29"/>
  <c r="BD36" i="29"/>
  <c r="BE36" i="29" s="1"/>
  <c r="BH35" i="29"/>
  <c r="BE35" i="29"/>
  <c r="BL35" i="29" s="1"/>
  <c r="BD35" i="29"/>
  <c r="BH34" i="29"/>
  <c r="BD34" i="29"/>
  <c r="BE34" i="29" s="1"/>
  <c r="BH33" i="29"/>
  <c r="BD33" i="29"/>
  <c r="BE33" i="29" s="1"/>
  <c r="BH32" i="29"/>
  <c r="BD32" i="29"/>
  <c r="BE32" i="29" s="1"/>
  <c r="BL32" i="29" s="1"/>
  <c r="AJ32" i="29"/>
  <c r="AK32" i="29" s="1"/>
  <c r="BQ32" i="29" s="1"/>
  <c r="P32" i="29"/>
  <c r="O32" i="29"/>
  <c r="J32" i="29"/>
  <c r="BH31" i="29"/>
  <c r="BD31" i="29"/>
  <c r="BE31" i="29" s="1"/>
  <c r="BH30" i="29"/>
  <c r="BD30" i="29"/>
  <c r="BE30" i="29" s="1"/>
  <c r="BH29" i="29"/>
  <c r="BD29" i="29"/>
  <c r="BE29" i="29" s="1"/>
  <c r="BL29" i="29" s="1"/>
  <c r="BH28" i="29"/>
  <c r="BD28" i="29"/>
  <c r="BE28" i="29" s="1"/>
  <c r="BH27" i="29"/>
  <c r="BD27" i="29"/>
  <c r="BE27" i="29" s="1"/>
  <c r="BH26" i="29"/>
  <c r="BD26" i="29"/>
  <c r="BE26" i="29" s="1"/>
  <c r="BH25" i="29"/>
  <c r="BE25" i="29"/>
  <c r="BL25" i="29" s="1"/>
  <c r="BD25" i="29"/>
  <c r="BH24" i="29"/>
  <c r="BD24" i="29"/>
  <c r="BE24" i="29" s="1"/>
  <c r="BH23" i="29"/>
  <c r="BD23" i="29"/>
  <c r="BE23" i="29" s="1"/>
  <c r="BH22" i="29"/>
  <c r="BD22" i="29"/>
  <c r="BE22" i="29" s="1"/>
  <c r="BL22" i="29" s="1"/>
  <c r="AJ22" i="29"/>
  <c r="AK22" i="29" s="1"/>
  <c r="BQ22" i="29" s="1"/>
  <c r="P22" i="29"/>
  <c r="O22" i="29"/>
  <c r="BH21" i="29"/>
  <c r="BD21" i="29"/>
  <c r="BE21" i="29" s="1"/>
  <c r="BH20" i="29"/>
  <c r="BD20" i="29"/>
  <c r="BE20" i="29" s="1"/>
  <c r="BH19" i="29"/>
  <c r="BE19" i="29"/>
  <c r="BL19" i="29" s="1"/>
  <c r="BD19" i="29"/>
  <c r="BH18" i="29"/>
  <c r="BD18" i="29"/>
  <c r="BE18" i="29" s="1"/>
  <c r="BH17" i="29"/>
  <c r="BD17" i="29"/>
  <c r="BE17" i="29" s="1"/>
  <c r="BH16" i="29"/>
  <c r="BD16" i="29"/>
  <c r="BE16" i="29" s="1"/>
  <c r="BH15" i="29"/>
  <c r="BD15" i="29"/>
  <c r="BE15" i="29" s="1"/>
  <c r="BL15" i="29" s="1"/>
  <c r="BH14" i="29"/>
  <c r="BD14" i="29"/>
  <c r="BE14" i="29" s="1"/>
  <c r="BH13" i="29"/>
  <c r="BD13" i="29"/>
  <c r="BE13" i="29" s="1"/>
  <c r="BH12" i="29"/>
  <c r="BD12" i="29"/>
  <c r="BE12" i="29" s="1"/>
  <c r="BL12" i="29" s="1"/>
  <c r="AJ12" i="29"/>
  <c r="AK12" i="29" s="1"/>
  <c r="BQ12" i="29" s="1"/>
  <c r="P12" i="29"/>
  <c r="O12" i="29"/>
  <c r="J12" i="29"/>
  <c r="BH31" i="28"/>
  <c r="BD31" i="28"/>
  <c r="BE31" i="28" s="1"/>
  <c r="BL31" i="28" s="1"/>
  <c r="BH30" i="28"/>
  <c r="BD30" i="28"/>
  <c r="BE30" i="28" s="1"/>
  <c r="BH29" i="28"/>
  <c r="BD29" i="28"/>
  <c r="BE29" i="28" s="1"/>
  <c r="BH28" i="28"/>
  <c r="BD28" i="28"/>
  <c r="BE28" i="28" s="1"/>
  <c r="BH27" i="28"/>
  <c r="BE27" i="28"/>
  <c r="BL27" i="28" s="1"/>
  <c r="BD27" i="28"/>
  <c r="BH26" i="28"/>
  <c r="BD26" i="28"/>
  <c r="BE26" i="28" s="1"/>
  <c r="BH25" i="28"/>
  <c r="BD25" i="28"/>
  <c r="BE25" i="28" s="1"/>
  <c r="BH24" i="28"/>
  <c r="BD24" i="28"/>
  <c r="BE24" i="28" s="1"/>
  <c r="BH23" i="28"/>
  <c r="BD23" i="28"/>
  <c r="BE23" i="28" s="1"/>
  <c r="BL23" i="28" s="1"/>
  <c r="BH22" i="28"/>
  <c r="BD22" i="28"/>
  <c r="BE22" i="28" s="1"/>
  <c r="AJ22" i="28"/>
  <c r="AK22" i="28" s="1"/>
  <c r="P22" i="28"/>
  <c r="O22" i="28"/>
  <c r="J22" i="28"/>
  <c r="BH21" i="28"/>
  <c r="BE21" i="28"/>
  <c r="BL21" i="28" s="1"/>
  <c r="BD21" i="28"/>
  <c r="BH20" i="28"/>
  <c r="BD20" i="28"/>
  <c r="BE20" i="28" s="1"/>
  <c r="BH19" i="28"/>
  <c r="BD19" i="28"/>
  <c r="BE19" i="28" s="1"/>
  <c r="BH18" i="28"/>
  <c r="BD18" i="28"/>
  <c r="BE18" i="28" s="1"/>
  <c r="BH17" i="28"/>
  <c r="BD17" i="28"/>
  <c r="BE17" i="28" s="1"/>
  <c r="BL17" i="28" s="1"/>
  <c r="BH16" i="28"/>
  <c r="BD16" i="28"/>
  <c r="BE16" i="28" s="1"/>
  <c r="BH15" i="28"/>
  <c r="BD15" i="28"/>
  <c r="BE15" i="28" s="1"/>
  <c r="BH14" i="28"/>
  <c r="BD14" i="28"/>
  <c r="BE14" i="28" s="1"/>
  <c r="BH13" i="28"/>
  <c r="BD13" i="28"/>
  <c r="BE13" i="28" s="1"/>
  <c r="BL13" i="28" s="1"/>
  <c r="BH12" i="28"/>
  <c r="BD12" i="28"/>
  <c r="BE12" i="28" s="1"/>
  <c r="AJ12" i="28"/>
  <c r="AK12" i="28" s="1"/>
  <c r="P12" i="28"/>
  <c r="O12" i="28"/>
  <c r="J12" i="28"/>
  <c r="AL32" i="29" l="1"/>
  <c r="BJ27" i="29"/>
  <c r="BK27" i="29" s="1"/>
  <c r="BL27" i="29"/>
  <c r="AL22" i="29"/>
  <c r="BL24" i="29"/>
  <c r="BJ24" i="29"/>
  <c r="BK24" i="29" s="1"/>
  <c r="BJ31" i="29"/>
  <c r="BK31" i="29" s="1"/>
  <c r="BL31" i="29"/>
  <c r="BL36" i="29"/>
  <c r="BJ36" i="29"/>
  <c r="BK36" i="29" s="1"/>
  <c r="BL28" i="29"/>
  <c r="BJ28" i="29"/>
  <c r="BK28" i="29" s="1"/>
  <c r="BJ33" i="29"/>
  <c r="BK33" i="29" s="1"/>
  <c r="BL33" i="29"/>
  <c r="BL40" i="29"/>
  <c r="BJ40" i="29"/>
  <c r="BK40" i="29" s="1"/>
  <c r="BJ18" i="29"/>
  <c r="BK18" i="29" s="1"/>
  <c r="BL18" i="29"/>
  <c r="BL20" i="29"/>
  <c r="BJ20" i="29"/>
  <c r="BK20" i="29" s="1"/>
  <c r="BL34" i="29"/>
  <c r="BJ34" i="29"/>
  <c r="BK34" i="29" s="1"/>
  <c r="BJ41" i="29"/>
  <c r="BK41" i="29" s="1"/>
  <c r="BL41" i="29"/>
  <c r="BJ23" i="29"/>
  <c r="BK23" i="29" s="1"/>
  <c r="BL23" i="29"/>
  <c r="BL30" i="29"/>
  <c r="BJ30" i="29"/>
  <c r="BK30" i="29" s="1"/>
  <c r="BL16" i="29"/>
  <c r="BJ16" i="29"/>
  <c r="BK16" i="29" s="1"/>
  <c r="BJ37" i="29"/>
  <c r="BK37" i="29" s="1"/>
  <c r="BL37" i="29"/>
  <c r="BJ13" i="29"/>
  <c r="BK13" i="29" s="1"/>
  <c r="BL13" i="29"/>
  <c r="BJ17" i="29"/>
  <c r="BK17" i="29" s="1"/>
  <c r="BL17" i="29"/>
  <c r="BL38" i="29"/>
  <c r="BJ38" i="29"/>
  <c r="BK38" i="29" s="1"/>
  <c r="AL12" i="29"/>
  <c r="BJ14" i="29"/>
  <c r="BK14" i="29" s="1"/>
  <c r="BL14" i="29"/>
  <c r="BJ21" i="29"/>
  <c r="BK21" i="29" s="1"/>
  <c r="BL21" i="29"/>
  <c r="BL26" i="29"/>
  <c r="BJ26" i="29"/>
  <c r="BK26" i="29" s="1"/>
  <c r="BJ12" i="29"/>
  <c r="BK12" i="29" s="1"/>
  <c r="BJ15" i="29"/>
  <c r="BK15" i="29" s="1"/>
  <c r="BJ19" i="29"/>
  <c r="BK19" i="29" s="1"/>
  <c r="BJ22" i="29"/>
  <c r="BK22" i="29" s="1"/>
  <c r="BJ25" i="29"/>
  <c r="BK25" i="29" s="1"/>
  <c r="BJ29" i="29"/>
  <c r="BK29" i="29" s="1"/>
  <c r="BJ32" i="29"/>
  <c r="BK32" i="29" s="1"/>
  <c r="BJ35" i="29"/>
  <c r="BK35" i="29" s="1"/>
  <c r="BJ39" i="29"/>
  <c r="BK39" i="29" s="1"/>
  <c r="BL12" i="28"/>
  <c r="BJ12" i="28"/>
  <c r="BK12" i="28" s="1"/>
  <c r="BL19" i="28"/>
  <c r="BJ19" i="28"/>
  <c r="BK19" i="28" s="1"/>
  <c r="BJ16" i="28"/>
  <c r="BK16" i="28" s="1"/>
  <c r="BL16" i="28"/>
  <c r="BJ28" i="28"/>
  <c r="BK28" i="28" s="1"/>
  <c r="BL28" i="28"/>
  <c r="BJ20" i="28"/>
  <c r="BK20" i="28" s="1"/>
  <c r="BL20" i="28"/>
  <c r="AL22" i="28"/>
  <c r="BQ22" i="28"/>
  <c r="BL25" i="28"/>
  <c r="BJ25" i="28"/>
  <c r="BK25" i="28" s="1"/>
  <c r="BL22" i="28"/>
  <c r="BJ22" i="28"/>
  <c r="BK22" i="28" s="1"/>
  <c r="BL29" i="28"/>
  <c r="BJ29" i="28"/>
  <c r="BK29" i="28" s="1"/>
  <c r="BJ26" i="28"/>
  <c r="BK26" i="28" s="1"/>
  <c r="BL26" i="28"/>
  <c r="BJ24" i="28"/>
  <c r="BK24" i="28" s="1"/>
  <c r="BL24" i="28"/>
  <c r="BL14" i="28"/>
  <c r="BJ14" i="28"/>
  <c r="BK14" i="28" s="1"/>
  <c r="BJ30" i="28"/>
  <c r="BK30" i="28" s="1"/>
  <c r="BL30" i="28"/>
  <c r="BL18" i="28"/>
  <c r="BJ18" i="28"/>
  <c r="BK18" i="28" s="1"/>
  <c r="AL12" i="28"/>
  <c r="BQ12" i="28"/>
  <c r="BL15" i="28"/>
  <c r="BJ15" i="28"/>
  <c r="BK15" i="28" s="1"/>
  <c r="BJ13" i="28"/>
  <c r="BK13" i="28" s="1"/>
  <c r="BJ17" i="28"/>
  <c r="BK17" i="28" s="1"/>
  <c r="BJ21" i="28"/>
  <c r="BK21" i="28" s="1"/>
  <c r="BJ23" i="28"/>
  <c r="BK23" i="28" s="1"/>
  <c r="BJ27" i="28"/>
  <c r="BK27" i="28" s="1"/>
  <c r="BJ31" i="28"/>
  <c r="BK31" i="28" s="1"/>
  <c r="BM12" i="29" l="1"/>
  <c r="BM32" i="29"/>
  <c r="BM22" i="29"/>
  <c r="BM22" i="28"/>
  <c r="BM12" i="28"/>
  <c r="BN32" i="29" l="1"/>
  <c r="BP32" i="29" s="1"/>
  <c r="BR32" i="29" s="1"/>
  <c r="BN22" i="29"/>
  <c r="BO22" i="29" s="1"/>
  <c r="BP22" i="29" s="1"/>
  <c r="BR22" i="29" s="1"/>
  <c r="BN12" i="29"/>
  <c r="BO12" i="29" s="1"/>
  <c r="BP12" i="29" s="1"/>
  <c r="BR12" i="29" s="1"/>
  <c r="BN12" i="28"/>
  <c r="BO12" i="28" s="1"/>
  <c r="BP12" i="28" s="1"/>
  <c r="BR12" i="28" s="1"/>
  <c r="BN22" i="28"/>
  <c r="BO22" i="28" s="1"/>
  <c r="BP22" i="28" s="1"/>
  <c r="BR22" i="28" s="1"/>
  <c r="BH61" i="27" l="1"/>
  <c r="BD61" i="27"/>
  <c r="BE61" i="27" s="1"/>
  <c r="BH60" i="27"/>
  <c r="BD60" i="27"/>
  <c r="BE60" i="27" s="1"/>
  <c r="BH59" i="27"/>
  <c r="BD59" i="27"/>
  <c r="BE59" i="27" s="1"/>
  <c r="BH58" i="27"/>
  <c r="BD58" i="27"/>
  <c r="BE58" i="27" s="1"/>
  <c r="BH57" i="27"/>
  <c r="BD57" i="27"/>
  <c r="BE57" i="27" s="1"/>
  <c r="BH56" i="27"/>
  <c r="BD56" i="27"/>
  <c r="BE56" i="27" s="1"/>
  <c r="BH55" i="27"/>
  <c r="BD55" i="27"/>
  <c r="BE55" i="27" s="1"/>
  <c r="BH54" i="27"/>
  <c r="BD54" i="27"/>
  <c r="BE54" i="27" s="1"/>
  <c r="BH53" i="27"/>
  <c r="BD53" i="27"/>
  <c r="BE53" i="27" s="1"/>
  <c r="BH52" i="27"/>
  <c r="BD52" i="27"/>
  <c r="BE52" i="27" s="1"/>
  <c r="AJ52" i="27"/>
  <c r="AK52" i="27" s="1"/>
  <c r="BQ52" i="27" s="1"/>
  <c r="P52" i="27"/>
  <c r="O52" i="27"/>
  <c r="J52" i="27"/>
  <c r="BH51" i="27"/>
  <c r="BE51" i="27"/>
  <c r="BL51" i="27" s="1"/>
  <c r="BD51" i="27"/>
  <c r="BH50" i="27"/>
  <c r="BD50" i="27"/>
  <c r="BE50" i="27" s="1"/>
  <c r="BH49" i="27"/>
  <c r="BD49" i="27"/>
  <c r="BE49" i="27" s="1"/>
  <c r="BH48" i="27"/>
  <c r="BD48" i="27"/>
  <c r="BE48" i="27" s="1"/>
  <c r="BH47" i="27"/>
  <c r="BE47" i="27"/>
  <c r="BL47" i="27" s="1"/>
  <c r="BD47" i="27"/>
  <c r="BH46" i="27"/>
  <c r="BD46" i="27"/>
  <c r="BE46" i="27" s="1"/>
  <c r="BH45" i="27"/>
  <c r="BD45" i="27"/>
  <c r="BE45" i="27" s="1"/>
  <c r="BH44" i="27"/>
  <c r="BD44" i="27"/>
  <c r="BE44" i="27" s="1"/>
  <c r="BH43" i="27"/>
  <c r="BE43" i="27"/>
  <c r="BL43" i="27" s="1"/>
  <c r="BD43" i="27"/>
  <c r="BH42" i="27"/>
  <c r="BD42" i="27"/>
  <c r="BE42" i="27" s="1"/>
  <c r="AJ42" i="27"/>
  <c r="AK42" i="27" s="1"/>
  <c r="BQ42" i="27" s="1"/>
  <c r="P42" i="27"/>
  <c r="O42" i="27"/>
  <c r="J42" i="27"/>
  <c r="BH41" i="27"/>
  <c r="BE41" i="27"/>
  <c r="BL41" i="27" s="1"/>
  <c r="BD41" i="27"/>
  <c r="BH40" i="27"/>
  <c r="BD40" i="27"/>
  <c r="BE40" i="27" s="1"/>
  <c r="BH39" i="27"/>
  <c r="BD39" i="27"/>
  <c r="BE39" i="27" s="1"/>
  <c r="BH38" i="27"/>
  <c r="BD38" i="27"/>
  <c r="BE38" i="27" s="1"/>
  <c r="BH37" i="27"/>
  <c r="BE37" i="27"/>
  <c r="BL37" i="27" s="1"/>
  <c r="BD37" i="27"/>
  <c r="BH36" i="27"/>
  <c r="BD36" i="27"/>
  <c r="BE36" i="27" s="1"/>
  <c r="BH35" i="27"/>
  <c r="BD35" i="27"/>
  <c r="BE35" i="27" s="1"/>
  <c r="BH34" i="27"/>
  <c r="BD34" i="27"/>
  <c r="BE34" i="27" s="1"/>
  <c r="BH33" i="27"/>
  <c r="BE33" i="27"/>
  <c r="BL33" i="27" s="1"/>
  <c r="BD33" i="27"/>
  <c r="BH32" i="27"/>
  <c r="BD32" i="27"/>
  <c r="BE32" i="27" s="1"/>
  <c r="AJ32" i="27"/>
  <c r="AK32" i="27" s="1"/>
  <c r="BQ32" i="27" s="1"/>
  <c r="P32" i="27"/>
  <c r="O32" i="27"/>
  <c r="AL32" i="27" s="1"/>
  <c r="J32" i="27"/>
  <c r="BH31" i="27"/>
  <c r="BE31" i="27"/>
  <c r="BL31" i="27" s="1"/>
  <c r="BD31" i="27"/>
  <c r="BH30" i="27"/>
  <c r="BD30" i="27"/>
  <c r="BE30" i="27" s="1"/>
  <c r="BH29" i="27"/>
  <c r="BD29" i="27"/>
  <c r="BE29" i="27" s="1"/>
  <c r="BH28" i="27"/>
  <c r="BD28" i="27"/>
  <c r="BE28" i="27" s="1"/>
  <c r="BH27" i="27"/>
  <c r="BE27" i="27"/>
  <c r="BL27" i="27" s="1"/>
  <c r="BD27" i="27"/>
  <c r="BH26" i="27"/>
  <c r="BD26" i="27"/>
  <c r="BE26" i="27" s="1"/>
  <c r="BH25" i="27"/>
  <c r="BD25" i="27"/>
  <c r="BE25" i="27" s="1"/>
  <c r="BH24" i="27"/>
  <c r="BD24" i="27"/>
  <c r="BE24" i="27" s="1"/>
  <c r="BH23" i="27"/>
  <c r="BE23" i="27"/>
  <c r="BL23" i="27" s="1"/>
  <c r="BD23" i="27"/>
  <c r="BH22" i="27"/>
  <c r="BD22" i="27"/>
  <c r="BE22" i="27" s="1"/>
  <c r="AJ22" i="27"/>
  <c r="AK22" i="27" s="1"/>
  <c r="BQ22" i="27" s="1"/>
  <c r="P22" i="27"/>
  <c r="O22" i="27"/>
  <c r="AL22" i="27" s="1"/>
  <c r="J22" i="27"/>
  <c r="BH21" i="27"/>
  <c r="BE21" i="27"/>
  <c r="BL21" i="27" s="1"/>
  <c r="BD21" i="27"/>
  <c r="BH20" i="27"/>
  <c r="BD20" i="27"/>
  <c r="BE20" i="27" s="1"/>
  <c r="BH19" i="27"/>
  <c r="BD19" i="27"/>
  <c r="BE19" i="27" s="1"/>
  <c r="BH18" i="27"/>
  <c r="BD18" i="27"/>
  <c r="BE18" i="27" s="1"/>
  <c r="BH17" i="27"/>
  <c r="BE17" i="27"/>
  <c r="BL17" i="27" s="1"/>
  <c r="BD17" i="27"/>
  <c r="BH16" i="27"/>
  <c r="BD16" i="27"/>
  <c r="BE16" i="27" s="1"/>
  <c r="BH15" i="27"/>
  <c r="BD15" i="27"/>
  <c r="BE15" i="27" s="1"/>
  <c r="BH14" i="27"/>
  <c r="BD14" i="27"/>
  <c r="BE14" i="27" s="1"/>
  <c r="BH13" i="27"/>
  <c r="BD13" i="27"/>
  <c r="BE13" i="27" s="1"/>
  <c r="BH12" i="27"/>
  <c r="BD12" i="27"/>
  <c r="BE12" i="27" s="1"/>
  <c r="AJ12" i="27"/>
  <c r="AK12" i="27" s="1"/>
  <c r="BQ12" i="27" s="1"/>
  <c r="P12" i="27"/>
  <c r="O12" i="27"/>
  <c r="J12" i="27"/>
  <c r="BH21" i="26"/>
  <c r="BD21" i="26"/>
  <c r="BE21" i="26" s="1"/>
  <c r="BL21" i="26" s="1"/>
  <c r="BH20" i="26"/>
  <c r="BD20" i="26"/>
  <c r="BE20" i="26" s="1"/>
  <c r="BH19" i="26"/>
  <c r="BD19" i="26"/>
  <c r="BE19" i="26" s="1"/>
  <c r="BH18" i="26"/>
  <c r="BD18" i="26"/>
  <c r="BE18" i="26" s="1"/>
  <c r="BH17" i="26"/>
  <c r="BD17" i="26"/>
  <c r="BE17" i="26" s="1"/>
  <c r="BH16" i="26"/>
  <c r="BD16" i="26"/>
  <c r="BE16" i="26" s="1"/>
  <c r="BH15" i="26"/>
  <c r="BD15" i="26"/>
  <c r="BE15" i="26" s="1"/>
  <c r="BH14" i="26"/>
  <c r="BD14" i="26"/>
  <c r="BE14" i="26" s="1"/>
  <c r="BH13" i="26"/>
  <c r="BD13" i="26"/>
  <c r="BE13" i="26" s="1"/>
  <c r="BH12" i="26"/>
  <c r="BD12" i="26"/>
  <c r="BE12" i="26" s="1"/>
  <c r="AJ12" i="26"/>
  <c r="AK12" i="26" s="1"/>
  <c r="BQ12" i="26" s="1"/>
  <c r="P12" i="26"/>
  <c r="O12" i="26"/>
  <c r="J12" i="26"/>
  <c r="BJ40" i="27" l="1"/>
  <c r="BK40" i="27" s="1"/>
  <c r="BL40" i="27"/>
  <c r="BL45" i="27"/>
  <c r="BJ45" i="27"/>
  <c r="BK45" i="27" s="1"/>
  <c r="BL54" i="27"/>
  <c r="BJ54" i="27"/>
  <c r="BK54" i="27" s="1"/>
  <c r="BL58" i="27"/>
  <c r="BJ58" i="27"/>
  <c r="BK58" i="27" s="1"/>
  <c r="BL12" i="27"/>
  <c r="BJ12" i="27"/>
  <c r="BK12" i="27" s="1"/>
  <c r="BJ16" i="27"/>
  <c r="BK16" i="27" s="1"/>
  <c r="BL16" i="27"/>
  <c r="BJ28" i="27"/>
  <c r="BK28" i="27" s="1"/>
  <c r="BL28" i="27"/>
  <c r="BL42" i="27"/>
  <c r="BJ42" i="27"/>
  <c r="BK42" i="27" s="1"/>
  <c r="BL49" i="27"/>
  <c r="BJ49" i="27"/>
  <c r="BK49" i="27" s="1"/>
  <c r="AL52" i="27"/>
  <c r="BJ20" i="27"/>
  <c r="BK20" i="27" s="1"/>
  <c r="BL20" i="27"/>
  <c r="BL25" i="27"/>
  <c r="BJ25" i="27"/>
  <c r="BK25" i="27" s="1"/>
  <c r="BJ46" i="27"/>
  <c r="BK46" i="27" s="1"/>
  <c r="BL46" i="27"/>
  <c r="BL55" i="27"/>
  <c r="BJ55" i="27"/>
  <c r="BK55" i="27" s="1"/>
  <c r="BL59" i="27"/>
  <c r="BJ59" i="27"/>
  <c r="BK59" i="27" s="1"/>
  <c r="BL34" i="27"/>
  <c r="BJ34" i="27"/>
  <c r="BK34" i="27" s="1"/>
  <c r="BJ50" i="27"/>
  <c r="BK50" i="27" s="1"/>
  <c r="BL50" i="27"/>
  <c r="BJ24" i="27"/>
  <c r="BK24" i="27" s="1"/>
  <c r="BL24" i="27"/>
  <c r="BJ26" i="27"/>
  <c r="BK26" i="27" s="1"/>
  <c r="BL26" i="27"/>
  <c r="BL38" i="27"/>
  <c r="BJ38" i="27"/>
  <c r="BK38" i="27" s="1"/>
  <c r="BL52" i="27"/>
  <c r="BJ52" i="27"/>
  <c r="BK52" i="27" s="1"/>
  <c r="BJ56" i="27"/>
  <c r="BK56" i="27" s="1"/>
  <c r="BL56" i="27"/>
  <c r="BJ60" i="27"/>
  <c r="BK60" i="27" s="1"/>
  <c r="BL60" i="27"/>
  <c r="BL29" i="27"/>
  <c r="BJ29" i="27"/>
  <c r="BK29" i="27" s="1"/>
  <c r="BJ30" i="27"/>
  <c r="BK30" i="27" s="1"/>
  <c r="BL30" i="27"/>
  <c r="BL35" i="27"/>
  <c r="BJ35" i="27"/>
  <c r="BK35" i="27" s="1"/>
  <c r="BL22" i="27"/>
  <c r="BJ22" i="27"/>
  <c r="BK22" i="27" s="1"/>
  <c r="BJ14" i="27"/>
  <c r="BK14" i="27" s="1"/>
  <c r="BL14" i="27"/>
  <c r="BL39" i="27"/>
  <c r="BJ39" i="27"/>
  <c r="BK39" i="27" s="1"/>
  <c r="AL42" i="27"/>
  <c r="BL44" i="27"/>
  <c r="BJ44" i="27"/>
  <c r="BK44" i="27" s="1"/>
  <c r="BL53" i="27"/>
  <c r="BJ53" i="27"/>
  <c r="BK53" i="27" s="1"/>
  <c r="BL57" i="27"/>
  <c r="BJ57" i="27"/>
  <c r="BK57" i="27" s="1"/>
  <c r="BL61" i="27"/>
  <c r="BJ61" i="27"/>
  <c r="BK61" i="27" s="1"/>
  <c r="BL19" i="27"/>
  <c r="BJ19" i="27"/>
  <c r="BK19" i="27" s="1"/>
  <c r="BL13" i="27"/>
  <c r="BJ13" i="27"/>
  <c r="BK13" i="27" s="1"/>
  <c r="AL12" i="27"/>
  <c r="BJ18" i="27"/>
  <c r="BK18" i="27" s="1"/>
  <c r="BL18" i="27"/>
  <c r="BL32" i="27"/>
  <c r="BJ32" i="27"/>
  <c r="BK32" i="27" s="1"/>
  <c r="BL15" i="27"/>
  <c r="BJ15" i="27"/>
  <c r="BK15" i="27" s="1"/>
  <c r="BJ36" i="27"/>
  <c r="BK36" i="27" s="1"/>
  <c r="BL36" i="27"/>
  <c r="BL48" i="27"/>
  <c r="BJ48" i="27"/>
  <c r="BK48" i="27" s="1"/>
  <c r="BJ17" i="27"/>
  <c r="BK17" i="27" s="1"/>
  <c r="BJ21" i="27"/>
  <c r="BK21" i="27" s="1"/>
  <c r="BJ23" i="27"/>
  <c r="BK23" i="27" s="1"/>
  <c r="BJ27" i="27"/>
  <c r="BK27" i="27" s="1"/>
  <c r="BJ31" i="27"/>
  <c r="BK31" i="27" s="1"/>
  <c r="BJ33" i="27"/>
  <c r="BK33" i="27" s="1"/>
  <c r="BJ37" i="27"/>
  <c r="BK37" i="27" s="1"/>
  <c r="BJ41" i="27"/>
  <c r="BK41" i="27" s="1"/>
  <c r="BJ43" i="27"/>
  <c r="BK43" i="27" s="1"/>
  <c r="BJ47" i="27"/>
  <c r="BK47" i="27" s="1"/>
  <c r="BJ51" i="27"/>
  <c r="BK51" i="27" s="1"/>
  <c r="AL12" i="26"/>
  <c r="BL12" i="26"/>
  <c r="BJ12" i="26"/>
  <c r="BK12" i="26" s="1"/>
  <c r="BJ16" i="26"/>
  <c r="BK16" i="26" s="1"/>
  <c r="BL16" i="26"/>
  <c r="BJ20" i="26"/>
  <c r="BK20" i="26" s="1"/>
  <c r="BL20" i="26"/>
  <c r="BL15" i="26"/>
  <c r="BJ15" i="26"/>
  <c r="BK15" i="26" s="1"/>
  <c r="BL13" i="26"/>
  <c r="BJ13" i="26"/>
  <c r="BK13" i="26" s="1"/>
  <c r="BL17" i="26"/>
  <c r="BJ17" i="26"/>
  <c r="BK17" i="26" s="1"/>
  <c r="BL19" i="26"/>
  <c r="BJ19" i="26"/>
  <c r="BK19" i="26" s="1"/>
  <c r="BJ14" i="26"/>
  <c r="BK14" i="26" s="1"/>
  <c r="BL14" i="26"/>
  <c r="BJ18" i="26"/>
  <c r="BK18" i="26" s="1"/>
  <c r="BL18" i="26"/>
  <c r="BJ21" i="26"/>
  <c r="BK21" i="26" s="1"/>
  <c r="BM42" i="27" l="1"/>
  <c r="BM22" i="27"/>
  <c r="BM32" i="27"/>
  <c r="BM12" i="27"/>
  <c r="BM52" i="27"/>
  <c r="BM12" i="26"/>
  <c r="BN12" i="27" l="1"/>
  <c r="BO12" i="27" s="1"/>
  <c r="BP12" i="27" s="1"/>
  <c r="BR12" i="27" s="1"/>
  <c r="BN32" i="27"/>
  <c r="BO32" i="27" s="1"/>
  <c r="BP32" i="27" s="1"/>
  <c r="BR32" i="27" s="1"/>
  <c r="BN22" i="27"/>
  <c r="BO22" i="27" s="1"/>
  <c r="BP22" i="27" s="1"/>
  <c r="BR22" i="27" s="1"/>
  <c r="BN52" i="27"/>
  <c r="BO52" i="27" s="1"/>
  <c r="BP52" i="27" s="1"/>
  <c r="BR52" i="27" s="1"/>
  <c r="BN42" i="27"/>
  <c r="BO42" i="27" s="1"/>
  <c r="BP42" i="27" s="1"/>
  <c r="BR42" i="27" s="1"/>
  <c r="BO12" i="26"/>
  <c r="BP12" i="26" s="1"/>
  <c r="BR12" i="26" s="1"/>
  <c r="BN12" i="26"/>
  <c r="BH21" i="25" l="1"/>
  <c r="BE21" i="25"/>
  <c r="BJ21" i="25" s="1"/>
  <c r="BK21" i="25" s="1"/>
  <c r="BD21" i="25"/>
  <c r="BH20" i="25"/>
  <c r="BD20" i="25"/>
  <c r="BE20" i="25" s="1"/>
  <c r="BH19" i="25"/>
  <c r="BD19" i="25"/>
  <c r="BE19" i="25" s="1"/>
  <c r="BH18" i="25"/>
  <c r="BD18" i="25"/>
  <c r="BE18" i="25" s="1"/>
  <c r="BH17" i="25"/>
  <c r="BD17" i="25"/>
  <c r="BE17" i="25" s="1"/>
  <c r="BJ17" i="25" s="1"/>
  <c r="BK17" i="25" s="1"/>
  <c r="BH16" i="25"/>
  <c r="BD16" i="25"/>
  <c r="BE16" i="25" s="1"/>
  <c r="BH15" i="25"/>
  <c r="BD15" i="25"/>
  <c r="BE15" i="25" s="1"/>
  <c r="BH14" i="25"/>
  <c r="BD14" i="25"/>
  <c r="BE14" i="25" s="1"/>
  <c r="BH13" i="25"/>
  <c r="BD13" i="25"/>
  <c r="BE13" i="25" s="1"/>
  <c r="BJ13" i="25" s="1"/>
  <c r="BK13" i="25" s="1"/>
  <c r="BH12" i="25"/>
  <c r="BD12" i="25"/>
  <c r="BE12" i="25" s="1"/>
  <c r="AJ12" i="25"/>
  <c r="AK12" i="25" s="1"/>
  <c r="P12" i="25"/>
  <c r="O12" i="25"/>
  <c r="J12" i="25"/>
  <c r="BL16" i="25" l="1"/>
  <c r="BJ16" i="25"/>
  <c r="BK16" i="25" s="1"/>
  <c r="BL20" i="25"/>
  <c r="BJ20" i="25"/>
  <c r="BK20" i="25" s="1"/>
  <c r="BL18" i="25"/>
  <c r="BJ18" i="25"/>
  <c r="BK18" i="25" s="1"/>
  <c r="BL14" i="25"/>
  <c r="BJ14" i="25"/>
  <c r="BK14" i="25" s="1"/>
  <c r="AL12" i="25"/>
  <c r="BQ12" i="25"/>
  <c r="BL15" i="25"/>
  <c r="BJ15" i="25"/>
  <c r="BK15" i="25" s="1"/>
  <c r="BJ12" i="25"/>
  <c r="BK12" i="25" s="1"/>
  <c r="BL12" i="25"/>
  <c r="BL19" i="25"/>
  <c r="BJ19" i="25"/>
  <c r="BK19" i="25" s="1"/>
  <c r="BL17" i="25"/>
  <c r="BL21" i="25"/>
  <c r="BL13" i="25"/>
  <c r="BM12" i="25" l="1"/>
  <c r="BN12" i="25" l="1"/>
  <c r="BO12" i="25" s="1"/>
  <c r="BP12" i="25" s="1"/>
  <c r="BR12" i="25" s="1"/>
  <c r="BH21" i="24" l="1"/>
  <c r="BD21" i="24"/>
  <c r="BE21" i="24" s="1"/>
  <c r="BH20" i="24"/>
  <c r="BD20" i="24"/>
  <c r="BE20" i="24" s="1"/>
  <c r="BH19" i="24"/>
  <c r="BD19" i="24"/>
  <c r="BE19" i="24" s="1"/>
  <c r="BH18" i="24"/>
  <c r="BD18" i="24"/>
  <c r="BE18" i="24" s="1"/>
  <c r="BH17" i="24"/>
  <c r="BD17" i="24"/>
  <c r="BE17" i="24" s="1"/>
  <c r="BH16" i="24"/>
  <c r="BD16" i="24"/>
  <c r="BE16" i="24" s="1"/>
  <c r="BH15" i="24"/>
  <c r="BD15" i="24"/>
  <c r="BE15" i="24" s="1"/>
  <c r="BH14" i="24"/>
  <c r="BD14" i="24"/>
  <c r="BE14" i="24" s="1"/>
  <c r="BH13" i="24"/>
  <c r="BD13" i="24"/>
  <c r="BE13" i="24" s="1"/>
  <c r="BH12" i="24"/>
  <c r="BD12" i="24"/>
  <c r="BE12" i="24" s="1"/>
  <c r="AJ12" i="24"/>
  <c r="AK12" i="24" s="1"/>
  <c r="BQ12" i="24" s="1"/>
  <c r="P12" i="24"/>
  <c r="O12" i="24"/>
  <c r="J12" i="24"/>
  <c r="BH21" i="23"/>
  <c r="BD21" i="23"/>
  <c r="BE21" i="23" s="1"/>
  <c r="BL21" i="23" s="1"/>
  <c r="BH20" i="23"/>
  <c r="BD20" i="23"/>
  <c r="BE20" i="23" s="1"/>
  <c r="BH19" i="23"/>
  <c r="BD19" i="23"/>
  <c r="BE19" i="23" s="1"/>
  <c r="BH18" i="23"/>
  <c r="BD18" i="23"/>
  <c r="BE18" i="23" s="1"/>
  <c r="BH17" i="23"/>
  <c r="BD17" i="23"/>
  <c r="BE17" i="23" s="1"/>
  <c r="BL17" i="23" s="1"/>
  <c r="BH16" i="23"/>
  <c r="BD16" i="23"/>
  <c r="BE16" i="23" s="1"/>
  <c r="BH15" i="23"/>
  <c r="BD15" i="23"/>
  <c r="BE15" i="23" s="1"/>
  <c r="BH14" i="23"/>
  <c r="BD14" i="23"/>
  <c r="BE14" i="23" s="1"/>
  <c r="BH13" i="23"/>
  <c r="BD13" i="23"/>
  <c r="BE13" i="23" s="1"/>
  <c r="BL13" i="23" s="1"/>
  <c r="BH12" i="23"/>
  <c r="BD12" i="23"/>
  <c r="BE12" i="23" s="1"/>
  <c r="AJ12" i="23"/>
  <c r="AK12" i="23" s="1"/>
  <c r="P12" i="23"/>
  <c r="O12" i="23"/>
  <c r="J12" i="23"/>
  <c r="AL12" i="24" l="1"/>
  <c r="BJ16" i="24"/>
  <c r="BK16" i="24" s="1"/>
  <c r="BL16" i="24"/>
  <c r="BL15" i="24"/>
  <c r="BJ15" i="24"/>
  <c r="BK15" i="24" s="1"/>
  <c r="BL19" i="24"/>
  <c r="BJ19" i="24"/>
  <c r="BK19" i="24" s="1"/>
  <c r="BL12" i="24"/>
  <c r="BJ12" i="24"/>
  <c r="BK12" i="24" s="1"/>
  <c r="BJ20" i="24"/>
  <c r="BK20" i="24" s="1"/>
  <c r="BL20" i="24"/>
  <c r="BL13" i="24"/>
  <c r="BJ13" i="24"/>
  <c r="BK13" i="24" s="1"/>
  <c r="BL17" i="24"/>
  <c r="BJ17" i="24"/>
  <c r="BK17" i="24" s="1"/>
  <c r="BL21" i="24"/>
  <c r="BJ21" i="24"/>
  <c r="BK21" i="24" s="1"/>
  <c r="BJ14" i="24"/>
  <c r="BK14" i="24" s="1"/>
  <c r="BL14" i="24"/>
  <c r="BJ18" i="24"/>
  <c r="BK18" i="24" s="1"/>
  <c r="BL18" i="24"/>
  <c r="BJ15" i="23"/>
  <c r="BK15" i="23" s="1"/>
  <c r="BL15" i="23"/>
  <c r="BJ19" i="23"/>
  <c r="BK19" i="23" s="1"/>
  <c r="BL19" i="23"/>
  <c r="BJ12" i="23"/>
  <c r="BK12" i="23" s="1"/>
  <c r="BL12" i="23"/>
  <c r="BJ14" i="23"/>
  <c r="BK14" i="23" s="1"/>
  <c r="BL14" i="23"/>
  <c r="BJ18" i="23"/>
  <c r="BK18" i="23" s="1"/>
  <c r="BL18" i="23"/>
  <c r="BL20" i="23"/>
  <c r="BJ20" i="23"/>
  <c r="BK20" i="23" s="1"/>
  <c r="BL16" i="23"/>
  <c r="BJ16" i="23"/>
  <c r="BK16" i="23" s="1"/>
  <c r="BQ12" i="23"/>
  <c r="AL12" i="23"/>
  <c r="BJ13" i="23"/>
  <c r="BK13" i="23" s="1"/>
  <c r="BJ17" i="23"/>
  <c r="BK17" i="23" s="1"/>
  <c r="BJ21" i="23"/>
  <c r="BK21" i="23" s="1"/>
  <c r="J12" i="22"/>
  <c r="BH61" i="22"/>
  <c r="BE61" i="22"/>
  <c r="BL61" i="22" s="1"/>
  <c r="BD61" i="22"/>
  <c r="BH60" i="22"/>
  <c r="BD60" i="22"/>
  <c r="BE60" i="22" s="1"/>
  <c r="BH59" i="22"/>
  <c r="BD59" i="22"/>
  <c r="BE59" i="22" s="1"/>
  <c r="BH58" i="22"/>
  <c r="BD58" i="22"/>
  <c r="BE58" i="22" s="1"/>
  <c r="BH57" i="22"/>
  <c r="BD57" i="22"/>
  <c r="BE57" i="22" s="1"/>
  <c r="BH56" i="22"/>
  <c r="BD56" i="22"/>
  <c r="BE56" i="22" s="1"/>
  <c r="BH55" i="22"/>
  <c r="BD55" i="22"/>
  <c r="BE55" i="22" s="1"/>
  <c r="BH54" i="22"/>
  <c r="BD54" i="22"/>
  <c r="BE54" i="22" s="1"/>
  <c r="BH53" i="22"/>
  <c r="BD53" i="22"/>
  <c r="BE53" i="22" s="1"/>
  <c r="BH52" i="22"/>
  <c r="BD52" i="22"/>
  <c r="BE52" i="22" s="1"/>
  <c r="AJ52" i="22"/>
  <c r="AK52" i="22" s="1"/>
  <c r="BQ52" i="22" s="1"/>
  <c r="P52" i="22"/>
  <c r="O52" i="22"/>
  <c r="AL52" i="22" s="1"/>
  <c r="J52" i="22"/>
  <c r="BH51" i="22"/>
  <c r="BE51" i="22"/>
  <c r="BL51" i="22" s="1"/>
  <c r="BD51" i="22"/>
  <c r="BH50" i="22"/>
  <c r="BD50" i="22"/>
  <c r="BE50" i="22" s="1"/>
  <c r="BH49" i="22"/>
  <c r="BD49" i="22"/>
  <c r="BE49" i="22" s="1"/>
  <c r="BH48" i="22"/>
  <c r="BD48" i="22"/>
  <c r="BE48" i="22" s="1"/>
  <c r="BH47" i="22"/>
  <c r="BE47" i="22"/>
  <c r="BL47" i="22" s="1"/>
  <c r="BD47" i="22"/>
  <c r="BH46" i="22"/>
  <c r="BD46" i="22"/>
  <c r="BE46" i="22" s="1"/>
  <c r="BH45" i="22"/>
  <c r="BD45" i="22"/>
  <c r="BE45" i="22" s="1"/>
  <c r="BH44" i="22"/>
  <c r="BD44" i="22"/>
  <c r="BE44" i="22" s="1"/>
  <c r="BH43" i="22"/>
  <c r="BE43" i="22"/>
  <c r="BL43" i="22" s="1"/>
  <c r="BD43" i="22"/>
  <c r="BH42" i="22"/>
  <c r="BD42" i="22"/>
  <c r="BE42" i="22" s="1"/>
  <c r="AJ42" i="22"/>
  <c r="AK42" i="22" s="1"/>
  <c r="BQ42" i="22" s="1"/>
  <c r="P42" i="22"/>
  <c r="O42" i="22"/>
  <c r="AL42" i="22" s="1"/>
  <c r="J42" i="22"/>
  <c r="BH41" i="22"/>
  <c r="BE41" i="22"/>
  <c r="BL41" i="22" s="1"/>
  <c r="BD41" i="22"/>
  <c r="BH40" i="22"/>
  <c r="BD40" i="22"/>
  <c r="BE40" i="22" s="1"/>
  <c r="BH39" i="22"/>
  <c r="BD39" i="22"/>
  <c r="BE39" i="22" s="1"/>
  <c r="BH38" i="22"/>
  <c r="BD38" i="22"/>
  <c r="BE38" i="22" s="1"/>
  <c r="BH37" i="22"/>
  <c r="BE37" i="22"/>
  <c r="BL37" i="22" s="1"/>
  <c r="BD37" i="22"/>
  <c r="BH36" i="22"/>
  <c r="BD36" i="22"/>
  <c r="BE36" i="22" s="1"/>
  <c r="BH35" i="22"/>
  <c r="BD35" i="22"/>
  <c r="BE35" i="22" s="1"/>
  <c r="BH34" i="22"/>
  <c r="BD34" i="22"/>
  <c r="BE34" i="22" s="1"/>
  <c r="BH33" i="22"/>
  <c r="BE33" i="22"/>
  <c r="BL33" i="22" s="1"/>
  <c r="BD33" i="22"/>
  <c r="BH32" i="22"/>
  <c r="BD32" i="22"/>
  <c r="BE32" i="22" s="1"/>
  <c r="AJ32" i="22"/>
  <c r="AK32" i="22" s="1"/>
  <c r="BQ32" i="22" s="1"/>
  <c r="P32" i="22"/>
  <c r="O32" i="22"/>
  <c r="AL32" i="22" s="1"/>
  <c r="J32" i="22"/>
  <c r="BH31" i="22"/>
  <c r="BE31" i="22"/>
  <c r="BL31" i="22" s="1"/>
  <c r="BD31" i="22"/>
  <c r="BH30" i="22"/>
  <c r="BD30" i="22"/>
  <c r="BE30" i="22" s="1"/>
  <c r="BH29" i="22"/>
  <c r="BD29" i="22"/>
  <c r="BE29" i="22" s="1"/>
  <c r="BH28" i="22"/>
  <c r="BD28" i="22"/>
  <c r="BE28" i="22" s="1"/>
  <c r="BH27" i="22"/>
  <c r="BD27" i="22"/>
  <c r="BE27" i="22" s="1"/>
  <c r="BH26" i="22"/>
  <c r="BD26" i="22"/>
  <c r="BE26" i="22" s="1"/>
  <c r="BH25" i="22"/>
  <c r="BD25" i="22"/>
  <c r="BE25" i="22" s="1"/>
  <c r="BH24" i="22"/>
  <c r="BD24" i="22"/>
  <c r="BE24" i="22" s="1"/>
  <c r="BH23" i="22"/>
  <c r="BD23" i="22"/>
  <c r="BE23" i="22" s="1"/>
  <c r="BH22" i="22"/>
  <c r="BD22" i="22"/>
  <c r="BE22" i="22" s="1"/>
  <c r="AJ22" i="22"/>
  <c r="AK22" i="22" s="1"/>
  <c r="BQ22" i="22" s="1"/>
  <c r="P22" i="22"/>
  <c r="O22" i="22"/>
  <c r="J22" i="22"/>
  <c r="BH21" i="22"/>
  <c r="BD21" i="22"/>
  <c r="BE21" i="22" s="1"/>
  <c r="BH20" i="22"/>
  <c r="BD20" i="22"/>
  <c r="BE20" i="22" s="1"/>
  <c r="BH19" i="22"/>
  <c r="BD19" i="22"/>
  <c r="BE19" i="22" s="1"/>
  <c r="BH18" i="22"/>
  <c r="BD18" i="22"/>
  <c r="BE18" i="22" s="1"/>
  <c r="BH17" i="22"/>
  <c r="BD17" i="22"/>
  <c r="BE17" i="22" s="1"/>
  <c r="BH16" i="22"/>
  <c r="BD16" i="22"/>
  <c r="BE16" i="22" s="1"/>
  <c r="BH15" i="22"/>
  <c r="BD15" i="22"/>
  <c r="BE15" i="22" s="1"/>
  <c r="BH14" i="22"/>
  <c r="BD14" i="22"/>
  <c r="BE14" i="22" s="1"/>
  <c r="BH13" i="22"/>
  <c r="BD13" i="22"/>
  <c r="BE13" i="22" s="1"/>
  <c r="BH12" i="22"/>
  <c r="BD12" i="22"/>
  <c r="BE12" i="22" s="1"/>
  <c r="AJ12" i="22"/>
  <c r="AK12" i="22" s="1"/>
  <c r="BQ12" i="22" s="1"/>
  <c r="P12" i="22"/>
  <c r="O12" i="22"/>
  <c r="BM12" i="24" l="1"/>
  <c r="BN12" i="24" s="1"/>
  <c r="BO12" i="24" s="1"/>
  <c r="BP12" i="24" s="1"/>
  <c r="BR12" i="24" s="1"/>
  <c r="BM12" i="23"/>
  <c r="BN12" i="23" s="1"/>
  <c r="BO12" i="23" s="1"/>
  <c r="BP12" i="23" s="1"/>
  <c r="BR12" i="23" s="1"/>
  <c r="AL12" i="22"/>
  <c r="AL22" i="22"/>
  <c r="BJ46" i="22"/>
  <c r="BK46" i="22" s="1"/>
  <c r="BL46" i="22"/>
  <c r="BL55" i="22"/>
  <c r="BJ55" i="22"/>
  <c r="BK55" i="22" s="1"/>
  <c r="BL59" i="22"/>
  <c r="BJ59" i="22"/>
  <c r="BK59" i="22" s="1"/>
  <c r="BL42" i="22"/>
  <c r="BJ42" i="22"/>
  <c r="BK42" i="22" s="1"/>
  <c r="BL34" i="22"/>
  <c r="BJ34" i="22"/>
  <c r="BK34" i="22" s="1"/>
  <c r="BJ50" i="22"/>
  <c r="BK50" i="22" s="1"/>
  <c r="BL50" i="22"/>
  <c r="BJ28" i="22"/>
  <c r="BK28" i="22" s="1"/>
  <c r="BL28" i="22"/>
  <c r="BL19" i="22"/>
  <c r="BJ19" i="22"/>
  <c r="BK19" i="22" s="1"/>
  <c r="BJ38" i="22"/>
  <c r="BK38" i="22" s="1"/>
  <c r="BL38" i="22"/>
  <c r="BL52" i="22"/>
  <c r="BJ52" i="22"/>
  <c r="BK52" i="22" s="1"/>
  <c r="BJ56" i="22"/>
  <c r="BK56" i="22" s="1"/>
  <c r="BL56" i="22"/>
  <c r="BJ60" i="22"/>
  <c r="BK60" i="22" s="1"/>
  <c r="BL60" i="22"/>
  <c r="BL29" i="22"/>
  <c r="BJ29" i="22"/>
  <c r="BK29" i="22" s="1"/>
  <c r="BL12" i="22"/>
  <c r="BJ12" i="22"/>
  <c r="BK12" i="22" s="1"/>
  <c r="BJ16" i="22"/>
  <c r="BK16" i="22" s="1"/>
  <c r="BL16" i="22"/>
  <c r="BJ20" i="22"/>
  <c r="BK20" i="22" s="1"/>
  <c r="BL20" i="22"/>
  <c r="BL22" i="22"/>
  <c r="BJ22" i="22"/>
  <c r="BK22" i="22" s="1"/>
  <c r="BJ26" i="22"/>
  <c r="BK26" i="22" s="1"/>
  <c r="BL26" i="22"/>
  <c r="BJ30" i="22"/>
  <c r="BK30" i="22" s="1"/>
  <c r="BL30" i="22"/>
  <c r="BL35" i="22"/>
  <c r="BJ35" i="22"/>
  <c r="BK35" i="22" s="1"/>
  <c r="BL18" i="22"/>
  <c r="BJ18" i="22"/>
  <c r="BK18" i="22" s="1"/>
  <c r="BL25" i="22"/>
  <c r="BJ25" i="22"/>
  <c r="BK25" i="22" s="1"/>
  <c r="BL44" i="22"/>
  <c r="BJ44" i="22"/>
  <c r="BK44" i="22" s="1"/>
  <c r="BL53" i="22"/>
  <c r="BJ53" i="22"/>
  <c r="BK53" i="22" s="1"/>
  <c r="BL57" i="22"/>
  <c r="BJ57" i="22"/>
  <c r="BK57" i="22" s="1"/>
  <c r="BL14" i="22"/>
  <c r="BJ14" i="22"/>
  <c r="BK14" i="22" s="1"/>
  <c r="BL49" i="22"/>
  <c r="BJ49" i="22"/>
  <c r="BK49" i="22" s="1"/>
  <c r="BL32" i="22"/>
  <c r="BJ32" i="22"/>
  <c r="BK32" i="22" s="1"/>
  <c r="BL13" i="22"/>
  <c r="BJ13" i="22"/>
  <c r="BK13" i="22" s="1"/>
  <c r="BL17" i="22"/>
  <c r="BJ17" i="22"/>
  <c r="BK17" i="22" s="1"/>
  <c r="BL21" i="22"/>
  <c r="BJ21" i="22"/>
  <c r="BK21" i="22" s="1"/>
  <c r="BL23" i="22"/>
  <c r="BJ23" i="22"/>
  <c r="BK23" i="22" s="1"/>
  <c r="BL27" i="22"/>
  <c r="BJ27" i="22"/>
  <c r="BK27" i="22" s="1"/>
  <c r="BJ36" i="22"/>
  <c r="BK36" i="22" s="1"/>
  <c r="BL36" i="22"/>
  <c r="BL48" i="22"/>
  <c r="BJ48" i="22"/>
  <c r="BK48" i="22" s="1"/>
  <c r="BJ24" i="22"/>
  <c r="BK24" i="22" s="1"/>
  <c r="BL24" i="22"/>
  <c r="BL15" i="22"/>
  <c r="BJ15" i="22"/>
  <c r="BK15" i="22" s="1"/>
  <c r="BL39" i="22"/>
  <c r="BJ39" i="22"/>
  <c r="BK39" i="22" s="1"/>
  <c r="BJ40" i="22"/>
  <c r="BK40" i="22" s="1"/>
  <c r="BL40" i="22"/>
  <c r="BL45" i="22"/>
  <c r="BJ45" i="22"/>
  <c r="BK45" i="22" s="1"/>
  <c r="BL54" i="22"/>
  <c r="BJ54" i="22"/>
  <c r="BK54" i="22" s="1"/>
  <c r="BL58" i="22"/>
  <c r="BJ58" i="22"/>
  <c r="BK58" i="22" s="1"/>
  <c r="BJ31" i="22"/>
  <c r="BK31" i="22" s="1"/>
  <c r="BJ33" i="22"/>
  <c r="BK33" i="22" s="1"/>
  <c r="BJ37" i="22"/>
  <c r="BK37" i="22" s="1"/>
  <c r="BJ41" i="22"/>
  <c r="BK41" i="22" s="1"/>
  <c r="BJ43" i="22"/>
  <c r="BK43" i="22" s="1"/>
  <c r="BJ47" i="22"/>
  <c r="BK47" i="22" s="1"/>
  <c r="BJ51" i="22"/>
  <c r="BK51" i="22" s="1"/>
  <c r="BJ61" i="22"/>
  <c r="BK61" i="22" s="1"/>
  <c r="BM12" i="22" l="1"/>
  <c r="BM52" i="22"/>
  <c r="BM22" i="22"/>
  <c r="BM32" i="22"/>
  <c r="BM42" i="22"/>
  <c r="BN32" i="22" l="1"/>
  <c r="BO32" i="22" s="1"/>
  <c r="BP32" i="22" s="1"/>
  <c r="BR32" i="22" s="1"/>
  <c r="BN22" i="22"/>
  <c r="BO22" i="22" s="1"/>
  <c r="BP22" i="22" s="1"/>
  <c r="BR22" i="22" s="1"/>
  <c r="BN52" i="22"/>
  <c r="BO52" i="22" s="1"/>
  <c r="BP52" i="22" s="1"/>
  <c r="BR52" i="22" s="1"/>
  <c r="BN42" i="22"/>
  <c r="BO42" i="22" s="1"/>
  <c r="BP42" i="22" s="1"/>
  <c r="BR42" i="22" s="1"/>
  <c r="BN12" i="22"/>
  <c r="BO12" i="22" s="1"/>
  <c r="BP12" i="22" s="1"/>
  <c r="BR12" i="22" s="1"/>
  <c r="BH61" i="21" l="1"/>
  <c r="BD61" i="21"/>
  <c r="BE61" i="21" s="1"/>
  <c r="BL61" i="21" s="1"/>
  <c r="BH60" i="21"/>
  <c r="BD60" i="21"/>
  <c r="BE60" i="21" s="1"/>
  <c r="BH59" i="21"/>
  <c r="BD59" i="21"/>
  <c r="BE59" i="21" s="1"/>
  <c r="BH58" i="21"/>
  <c r="BD58" i="21"/>
  <c r="BE58" i="21" s="1"/>
  <c r="BH57" i="21"/>
  <c r="BE57" i="21"/>
  <c r="BL57" i="21" s="1"/>
  <c r="BD57" i="21"/>
  <c r="BL56" i="21"/>
  <c r="BH56" i="21"/>
  <c r="BE56" i="21"/>
  <c r="BJ56" i="21" s="1"/>
  <c r="BK56" i="21" s="1"/>
  <c r="BD56" i="21"/>
  <c r="BH55" i="21"/>
  <c r="BD55" i="21"/>
  <c r="BE55" i="21" s="1"/>
  <c r="BH54" i="21"/>
  <c r="BD54" i="21"/>
  <c r="BE54" i="21" s="1"/>
  <c r="BH53" i="21"/>
  <c r="BE53" i="21"/>
  <c r="BL53" i="21" s="1"/>
  <c r="BD53" i="21"/>
  <c r="BH52" i="21"/>
  <c r="BD52" i="21"/>
  <c r="BE52" i="21" s="1"/>
  <c r="AJ52" i="21"/>
  <c r="AK52" i="21" s="1"/>
  <c r="BQ52" i="21" s="1"/>
  <c r="P52" i="21"/>
  <c r="O52" i="21"/>
  <c r="J52" i="21"/>
  <c r="BH51" i="21"/>
  <c r="BE51" i="21"/>
  <c r="BL51" i="21" s="1"/>
  <c r="BD51" i="21"/>
  <c r="BH50" i="21"/>
  <c r="BE50" i="21"/>
  <c r="BJ50" i="21" s="1"/>
  <c r="BK50" i="21" s="1"/>
  <c r="BD50" i="21"/>
  <c r="BH49" i="21"/>
  <c r="BD49" i="21"/>
  <c r="BE49" i="21" s="1"/>
  <c r="BH48" i="21"/>
  <c r="BD48" i="21"/>
  <c r="BE48" i="21" s="1"/>
  <c r="BH47" i="21"/>
  <c r="BD47" i="21"/>
  <c r="BE47" i="21" s="1"/>
  <c r="BL47" i="21" s="1"/>
  <c r="BH46" i="21"/>
  <c r="BE46" i="21"/>
  <c r="BJ46" i="21" s="1"/>
  <c r="BK46" i="21" s="1"/>
  <c r="BD46" i="21"/>
  <c r="BH45" i="21"/>
  <c r="BD45" i="21"/>
  <c r="BE45" i="21" s="1"/>
  <c r="BH44" i="21"/>
  <c r="BD44" i="21"/>
  <c r="BE44" i="21" s="1"/>
  <c r="BH43" i="21"/>
  <c r="BD43" i="21"/>
  <c r="BE43" i="21" s="1"/>
  <c r="BL43" i="21" s="1"/>
  <c r="BH42" i="21"/>
  <c r="BD42" i="21"/>
  <c r="BE42" i="21" s="1"/>
  <c r="AJ42" i="21"/>
  <c r="AK42" i="21" s="1"/>
  <c r="BQ42" i="21" s="1"/>
  <c r="P42" i="21"/>
  <c r="O42" i="21"/>
  <c r="AL42" i="21" s="1"/>
  <c r="J42" i="21"/>
  <c r="BH41" i="21"/>
  <c r="BE41" i="21"/>
  <c r="BL41" i="21" s="1"/>
  <c r="BD41" i="21"/>
  <c r="BH40" i="21"/>
  <c r="BD40" i="21"/>
  <c r="BE40" i="21" s="1"/>
  <c r="BH39" i="21"/>
  <c r="BD39" i="21"/>
  <c r="BE39" i="21" s="1"/>
  <c r="BH38" i="21"/>
  <c r="BD38" i="21"/>
  <c r="BE38" i="21" s="1"/>
  <c r="BH37" i="21"/>
  <c r="BD37" i="21"/>
  <c r="BE37" i="21" s="1"/>
  <c r="BL37" i="21" s="1"/>
  <c r="BH36" i="21"/>
  <c r="BD36" i="21"/>
  <c r="BE36" i="21" s="1"/>
  <c r="BH35" i="21"/>
  <c r="BD35" i="21"/>
  <c r="BE35" i="21" s="1"/>
  <c r="BH34" i="21"/>
  <c r="BD34" i="21"/>
  <c r="BE34" i="21" s="1"/>
  <c r="BH33" i="21"/>
  <c r="BD33" i="21"/>
  <c r="BE33" i="21" s="1"/>
  <c r="BL33" i="21" s="1"/>
  <c r="BH32" i="21"/>
  <c r="BD32" i="21"/>
  <c r="BE32" i="21" s="1"/>
  <c r="AJ32" i="21"/>
  <c r="AK32" i="21" s="1"/>
  <c r="BQ32" i="21" s="1"/>
  <c r="P32" i="21"/>
  <c r="O32" i="21"/>
  <c r="J32" i="21"/>
  <c r="BH31" i="21"/>
  <c r="BD31" i="21"/>
  <c r="BE31" i="21" s="1"/>
  <c r="BL31" i="21" s="1"/>
  <c r="BH30" i="21"/>
  <c r="BD30" i="21"/>
  <c r="BE30" i="21" s="1"/>
  <c r="BH29" i="21"/>
  <c r="BD29" i="21"/>
  <c r="BE29" i="21" s="1"/>
  <c r="BH28" i="21"/>
  <c r="BD28" i="21"/>
  <c r="BE28" i="21" s="1"/>
  <c r="BH27" i="21"/>
  <c r="BD27" i="21"/>
  <c r="BE27" i="21" s="1"/>
  <c r="BL27" i="21" s="1"/>
  <c r="BH26" i="21"/>
  <c r="BD26" i="21"/>
  <c r="BE26" i="21" s="1"/>
  <c r="BH25" i="21"/>
  <c r="BD25" i="21"/>
  <c r="BE25" i="21" s="1"/>
  <c r="BH24" i="21"/>
  <c r="BD24" i="21"/>
  <c r="BE24" i="21" s="1"/>
  <c r="BH23" i="21"/>
  <c r="BE23" i="21"/>
  <c r="BL23" i="21" s="1"/>
  <c r="BD23" i="21"/>
  <c r="BH22" i="21"/>
  <c r="BD22" i="21"/>
  <c r="BE22" i="21" s="1"/>
  <c r="AJ22" i="21"/>
  <c r="AK22" i="21" s="1"/>
  <c r="BQ22" i="21" s="1"/>
  <c r="P22" i="21"/>
  <c r="O22" i="21"/>
  <c r="J22" i="21"/>
  <c r="BH21" i="21"/>
  <c r="BE21" i="21"/>
  <c r="BL21" i="21" s="1"/>
  <c r="BD21" i="21"/>
  <c r="BL20" i="21"/>
  <c r="BH20" i="21"/>
  <c r="BE20" i="21"/>
  <c r="BJ20" i="21" s="1"/>
  <c r="BK20" i="21" s="1"/>
  <c r="BD20" i="21"/>
  <c r="BH19" i="21"/>
  <c r="BD19" i="21"/>
  <c r="BE19" i="21" s="1"/>
  <c r="BH18" i="21"/>
  <c r="BD18" i="21"/>
  <c r="BE18" i="21" s="1"/>
  <c r="BH17" i="21"/>
  <c r="BE17" i="21"/>
  <c r="BL17" i="21" s="1"/>
  <c r="BD17" i="21"/>
  <c r="BH16" i="21"/>
  <c r="BD16" i="21"/>
  <c r="BE16" i="21" s="1"/>
  <c r="BH15" i="21"/>
  <c r="BD15" i="21"/>
  <c r="BE15" i="21" s="1"/>
  <c r="BH14" i="21"/>
  <c r="BD14" i="21"/>
  <c r="BE14" i="21" s="1"/>
  <c r="BH13" i="21"/>
  <c r="BE13" i="21"/>
  <c r="BL13" i="21" s="1"/>
  <c r="BD13" i="21"/>
  <c r="BH12" i="21"/>
  <c r="BD12" i="21"/>
  <c r="BE12" i="21" s="1"/>
  <c r="AJ12" i="21"/>
  <c r="AK12" i="21" s="1"/>
  <c r="BQ12" i="21" s="1"/>
  <c r="P12" i="21"/>
  <c r="O12" i="21"/>
  <c r="J12" i="21"/>
  <c r="BJ26" i="21" l="1"/>
  <c r="BK26" i="21" s="1"/>
  <c r="BL26" i="21"/>
  <c r="BJ30" i="21"/>
  <c r="BK30" i="21" s="1"/>
  <c r="BL30" i="21"/>
  <c r="BJ36" i="21"/>
  <c r="BK36" i="21" s="1"/>
  <c r="BL36" i="21"/>
  <c r="BJ40" i="21"/>
  <c r="BK40" i="21" s="1"/>
  <c r="BL40" i="21"/>
  <c r="BJ60" i="21"/>
  <c r="BK60" i="21" s="1"/>
  <c r="BL60" i="21"/>
  <c r="BL46" i="21"/>
  <c r="AL52" i="21"/>
  <c r="BL50" i="21"/>
  <c r="AL12" i="21"/>
  <c r="BL32" i="21"/>
  <c r="BJ32" i="21"/>
  <c r="BK32" i="21" s="1"/>
  <c r="BL38" i="21"/>
  <c r="BJ38" i="21"/>
  <c r="BK38" i="21" s="1"/>
  <c r="BL14" i="21"/>
  <c r="BJ14" i="21"/>
  <c r="BK14" i="21" s="1"/>
  <c r="BL49" i="21"/>
  <c r="BJ49" i="21"/>
  <c r="BK49" i="21" s="1"/>
  <c r="BL18" i="21"/>
  <c r="BJ18" i="21"/>
  <c r="BK18" i="21" s="1"/>
  <c r="BL19" i="21"/>
  <c r="BJ19" i="21"/>
  <c r="BK19" i="21" s="1"/>
  <c r="BL55" i="21"/>
  <c r="BJ55" i="21"/>
  <c r="BK55" i="21" s="1"/>
  <c r="BL25" i="21"/>
  <c r="BJ25" i="21"/>
  <c r="BK25" i="21" s="1"/>
  <c r="BL22" i="21"/>
  <c r="BJ22" i="21"/>
  <c r="BK22" i="21" s="1"/>
  <c r="BL28" i="21"/>
  <c r="BJ28" i="21"/>
  <c r="BK28" i="21" s="1"/>
  <c r="BL39" i="21"/>
  <c r="BJ39" i="21"/>
  <c r="BK39" i="21" s="1"/>
  <c r="BL15" i="21"/>
  <c r="BJ15" i="21"/>
  <c r="BK15" i="21" s="1"/>
  <c r="BL29" i="21"/>
  <c r="BJ29" i="21"/>
  <c r="BK29" i="21" s="1"/>
  <c r="BL54" i="21"/>
  <c r="BJ54" i="21"/>
  <c r="BK54" i="21" s="1"/>
  <c r="BL12" i="21"/>
  <c r="BJ12" i="21"/>
  <c r="BK12" i="21" s="1"/>
  <c r="BJ44" i="21"/>
  <c r="BK44" i="21" s="1"/>
  <c r="BL44" i="21"/>
  <c r="BJ16" i="21"/>
  <c r="BK16" i="21" s="1"/>
  <c r="BL16" i="21"/>
  <c r="AL32" i="21"/>
  <c r="BL34" i="21"/>
  <c r="BJ34" i="21"/>
  <c r="BK34" i="21" s="1"/>
  <c r="AL22" i="21"/>
  <c r="BL24" i="21"/>
  <c r="BJ24" i="21"/>
  <c r="BK24" i="21" s="1"/>
  <c r="BL45" i="21"/>
  <c r="BJ45" i="21"/>
  <c r="BK45" i="21" s="1"/>
  <c r="BL52" i="21"/>
  <c r="BJ52" i="21"/>
  <c r="BK52" i="21" s="1"/>
  <c r="BL58" i="21"/>
  <c r="BJ58" i="21"/>
  <c r="BK58" i="21" s="1"/>
  <c r="BL35" i="21"/>
  <c r="BJ35" i="21"/>
  <c r="BK35" i="21" s="1"/>
  <c r="BL42" i="21"/>
  <c r="BJ42" i="21"/>
  <c r="BK42" i="21" s="1"/>
  <c r="BL48" i="21"/>
  <c r="BJ48" i="21"/>
  <c r="BK48" i="21" s="1"/>
  <c r="BL59" i="21"/>
  <c r="BJ59" i="21"/>
  <c r="BK59" i="21" s="1"/>
  <c r="BJ43" i="21"/>
  <c r="BK43" i="21" s="1"/>
  <c r="BJ57" i="21"/>
  <c r="BK57" i="21" s="1"/>
  <c r="BJ61" i="21"/>
  <c r="BK61" i="21" s="1"/>
  <c r="BJ13" i="21"/>
  <c r="BK13" i="21" s="1"/>
  <c r="BJ27" i="21"/>
  <c r="BK27" i="21" s="1"/>
  <c r="BJ31" i="21"/>
  <c r="BK31" i="21" s="1"/>
  <c r="BJ41" i="21"/>
  <c r="BK41" i="21" s="1"/>
  <c r="BJ47" i="21"/>
  <c r="BK47" i="21" s="1"/>
  <c r="BJ53" i="21"/>
  <c r="BK53" i="21" s="1"/>
  <c r="BJ17" i="21"/>
  <c r="BK17" i="21" s="1"/>
  <c r="BJ21" i="21"/>
  <c r="BK21" i="21" s="1"/>
  <c r="BJ23" i="21"/>
  <c r="BK23" i="21" s="1"/>
  <c r="BJ33" i="21"/>
  <c r="BK33" i="21" s="1"/>
  <c r="BJ37" i="21"/>
  <c r="BK37" i="21" s="1"/>
  <c r="BJ51" i="21"/>
  <c r="BK51" i="21" s="1"/>
  <c r="BM52" i="21" l="1"/>
  <c r="BM12" i="21"/>
  <c r="BM22" i="21"/>
  <c r="BM32" i="21"/>
  <c r="BM42" i="21"/>
  <c r="BN42" i="21" l="1"/>
  <c r="BO42" i="21" s="1"/>
  <c r="BP42" i="21" s="1"/>
  <c r="BR42" i="21" s="1"/>
  <c r="BN32" i="21"/>
  <c r="BO32" i="21" s="1"/>
  <c r="BP32" i="21" s="1"/>
  <c r="BR32" i="21" s="1"/>
  <c r="BN22" i="21"/>
  <c r="BO22" i="21" s="1"/>
  <c r="BP22" i="21" s="1"/>
  <c r="BR22" i="21" s="1"/>
  <c r="BN12" i="21"/>
  <c r="BO12" i="21" s="1"/>
  <c r="BP12" i="21" s="1"/>
  <c r="BR12" i="21" s="1"/>
  <c r="BN52" i="21"/>
  <c r="BO52" i="21"/>
  <c r="BP52" i="21" s="1"/>
  <c r="BR52" i="21" s="1"/>
  <c r="BH61" i="20" l="1"/>
  <c r="BD61" i="20"/>
  <c r="BE61" i="20" s="1"/>
  <c r="BL61" i="20" s="1"/>
  <c r="BH60" i="20"/>
  <c r="BD60" i="20"/>
  <c r="BE60" i="20" s="1"/>
  <c r="BH59" i="20"/>
  <c r="BD59" i="20"/>
  <c r="BE59" i="20" s="1"/>
  <c r="BH58" i="20"/>
  <c r="BD58" i="20"/>
  <c r="BE58" i="20" s="1"/>
  <c r="BH57" i="20"/>
  <c r="BD57" i="20"/>
  <c r="BE57" i="20" s="1"/>
  <c r="BL57" i="20" s="1"/>
  <c r="BH56" i="20"/>
  <c r="BD56" i="20"/>
  <c r="BE56" i="20" s="1"/>
  <c r="BH55" i="20"/>
  <c r="BD55" i="20"/>
  <c r="BE55" i="20" s="1"/>
  <c r="BH54" i="20"/>
  <c r="BD54" i="20"/>
  <c r="BE54" i="20" s="1"/>
  <c r="BH53" i="20"/>
  <c r="BE53" i="20"/>
  <c r="BL53" i="20" s="1"/>
  <c r="BD53" i="20"/>
  <c r="BH52" i="20"/>
  <c r="BD52" i="20"/>
  <c r="BE52" i="20" s="1"/>
  <c r="AJ52" i="20"/>
  <c r="AK52" i="20" s="1"/>
  <c r="BQ52" i="20" s="1"/>
  <c r="P52" i="20"/>
  <c r="O52" i="20"/>
  <c r="AL52" i="20" s="1"/>
  <c r="J52" i="20"/>
  <c r="BH51" i="20"/>
  <c r="BD51" i="20"/>
  <c r="BE51" i="20" s="1"/>
  <c r="BL51" i="20" s="1"/>
  <c r="BH50" i="20"/>
  <c r="BD50" i="20"/>
  <c r="BE50" i="20" s="1"/>
  <c r="BH49" i="20"/>
  <c r="BD49" i="20"/>
  <c r="BE49" i="20" s="1"/>
  <c r="BH48" i="20"/>
  <c r="BD48" i="20"/>
  <c r="BE48" i="20" s="1"/>
  <c r="BH47" i="20"/>
  <c r="BD47" i="20"/>
  <c r="BE47" i="20" s="1"/>
  <c r="BL47" i="20" s="1"/>
  <c r="BH46" i="20"/>
  <c r="BE46" i="20"/>
  <c r="BJ46" i="20" s="1"/>
  <c r="BK46" i="20" s="1"/>
  <c r="BD46" i="20"/>
  <c r="BH45" i="20"/>
  <c r="BD45" i="20"/>
  <c r="BE45" i="20" s="1"/>
  <c r="BH44" i="20"/>
  <c r="BD44" i="20"/>
  <c r="BE44" i="20" s="1"/>
  <c r="BH43" i="20"/>
  <c r="BD43" i="20"/>
  <c r="BE43" i="20" s="1"/>
  <c r="BL43" i="20" s="1"/>
  <c r="BH42" i="20"/>
  <c r="BD42" i="20"/>
  <c r="BE42" i="20" s="1"/>
  <c r="AJ42" i="20"/>
  <c r="AK42" i="20" s="1"/>
  <c r="BQ42" i="20" s="1"/>
  <c r="P42" i="20"/>
  <c r="O42" i="20"/>
  <c r="AL42" i="20" s="1"/>
  <c r="J42" i="20"/>
  <c r="BH41" i="20"/>
  <c r="BE41" i="20"/>
  <c r="BL41" i="20" s="1"/>
  <c r="BD41" i="20"/>
  <c r="BH40" i="20"/>
  <c r="BD40" i="20"/>
  <c r="BE40" i="20" s="1"/>
  <c r="BH39" i="20"/>
  <c r="BD39" i="20"/>
  <c r="BE39" i="20" s="1"/>
  <c r="BH38" i="20"/>
  <c r="BD38" i="20"/>
  <c r="BE38" i="20" s="1"/>
  <c r="BH37" i="20"/>
  <c r="BD37" i="20"/>
  <c r="BE37" i="20" s="1"/>
  <c r="BL37" i="20" s="1"/>
  <c r="BH36" i="20"/>
  <c r="BD36" i="20"/>
  <c r="BE36" i="20" s="1"/>
  <c r="BH35" i="20"/>
  <c r="BD35" i="20"/>
  <c r="BE35" i="20" s="1"/>
  <c r="BH34" i="20"/>
  <c r="BD34" i="20"/>
  <c r="BE34" i="20" s="1"/>
  <c r="BH33" i="20"/>
  <c r="BD33" i="20"/>
  <c r="BE33" i="20" s="1"/>
  <c r="BL33" i="20" s="1"/>
  <c r="BH32" i="20"/>
  <c r="BD32" i="20"/>
  <c r="BE32" i="20" s="1"/>
  <c r="AJ32" i="20"/>
  <c r="AK32" i="20" s="1"/>
  <c r="BQ32" i="20" s="1"/>
  <c r="P32" i="20"/>
  <c r="O32" i="20"/>
  <c r="J32" i="20"/>
  <c r="BH31" i="20"/>
  <c r="BD31" i="20"/>
  <c r="BE31" i="20" s="1"/>
  <c r="BL31" i="20" s="1"/>
  <c r="BH30" i="20"/>
  <c r="BD30" i="20"/>
  <c r="BE30" i="20" s="1"/>
  <c r="BH29" i="20"/>
  <c r="BD29" i="20"/>
  <c r="BE29" i="20" s="1"/>
  <c r="BH28" i="20"/>
  <c r="BD28" i="20"/>
  <c r="BE28" i="20" s="1"/>
  <c r="BH27" i="20"/>
  <c r="BD27" i="20"/>
  <c r="BE27" i="20" s="1"/>
  <c r="BL27" i="20" s="1"/>
  <c r="BH26" i="20"/>
  <c r="BD26" i="20"/>
  <c r="BE26" i="20" s="1"/>
  <c r="BH25" i="20"/>
  <c r="BD25" i="20"/>
  <c r="BE25" i="20" s="1"/>
  <c r="BH24" i="20"/>
  <c r="BD24" i="20"/>
  <c r="BE24" i="20" s="1"/>
  <c r="BH23" i="20"/>
  <c r="BD23" i="20"/>
  <c r="BE23" i="20" s="1"/>
  <c r="BL23" i="20" s="1"/>
  <c r="BH22" i="20"/>
  <c r="BD22" i="20"/>
  <c r="BE22" i="20" s="1"/>
  <c r="AJ22" i="20"/>
  <c r="AK22" i="20" s="1"/>
  <c r="BQ22" i="20" s="1"/>
  <c r="P22" i="20"/>
  <c r="O22" i="20"/>
  <c r="J22" i="20"/>
  <c r="BH21" i="20"/>
  <c r="BE21" i="20"/>
  <c r="BL21" i="20" s="1"/>
  <c r="BD21" i="20"/>
  <c r="BH20" i="20"/>
  <c r="BD20" i="20"/>
  <c r="BE20" i="20" s="1"/>
  <c r="BH19" i="20"/>
  <c r="BD19" i="20"/>
  <c r="BE19" i="20" s="1"/>
  <c r="BH18" i="20"/>
  <c r="BD18" i="20"/>
  <c r="BE18" i="20" s="1"/>
  <c r="BH17" i="20"/>
  <c r="BE17" i="20"/>
  <c r="BL17" i="20" s="1"/>
  <c r="BD17" i="20"/>
  <c r="BH16" i="20"/>
  <c r="BD16" i="20"/>
  <c r="BE16" i="20" s="1"/>
  <c r="BH15" i="20"/>
  <c r="BD15" i="20"/>
  <c r="BE15" i="20" s="1"/>
  <c r="BH14" i="20"/>
  <c r="BD14" i="20"/>
  <c r="BE14" i="20" s="1"/>
  <c r="BH13" i="20"/>
  <c r="BE13" i="20"/>
  <c r="BL13" i="20" s="1"/>
  <c r="BD13" i="20"/>
  <c r="BH12" i="20"/>
  <c r="BD12" i="20"/>
  <c r="BE12" i="20" s="1"/>
  <c r="AJ12" i="20"/>
  <c r="AK12" i="20" s="1"/>
  <c r="BQ12" i="20" s="1"/>
  <c r="P12" i="20"/>
  <c r="O12" i="20"/>
  <c r="J12" i="20"/>
  <c r="BJ36" i="20" l="1"/>
  <c r="BK36" i="20" s="1"/>
  <c r="BL36" i="20"/>
  <c r="BJ56" i="20"/>
  <c r="BK56" i="20" s="1"/>
  <c r="BL56" i="20"/>
  <c r="BJ26" i="20"/>
  <c r="BK26" i="20" s="1"/>
  <c r="BL26" i="20"/>
  <c r="BJ40" i="20"/>
  <c r="BK40" i="20" s="1"/>
  <c r="BL40" i="20"/>
  <c r="BJ50" i="20"/>
  <c r="BK50" i="20" s="1"/>
  <c r="BL50" i="20"/>
  <c r="BJ60" i="20"/>
  <c r="BK60" i="20" s="1"/>
  <c r="BL60" i="20"/>
  <c r="BJ30" i="20"/>
  <c r="BK30" i="20" s="1"/>
  <c r="BL30" i="20"/>
  <c r="BL46" i="20"/>
  <c r="AL12" i="20"/>
  <c r="BJ16" i="20"/>
  <c r="BK16" i="20" s="1"/>
  <c r="BL16" i="20"/>
  <c r="BL42" i="20"/>
  <c r="BJ42" i="20"/>
  <c r="BK42" i="20" s="1"/>
  <c r="BL48" i="20"/>
  <c r="BJ48" i="20"/>
  <c r="BK48" i="20" s="1"/>
  <c r="BL25" i="20"/>
  <c r="BJ25" i="20"/>
  <c r="BK25" i="20" s="1"/>
  <c r="BL32" i="20"/>
  <c r="BJ32" i="20"/>
  <c r="BK32" i="20" s="1"/>
  <c r="BL38" i="20"/>
  <c r="BJ38" i="20"/>
  <c r="BK38" i="20" s="1"/>
  <c r="BL22" i="20"/>
  <c r="BJ22" i="20"/>
  <c r="BK22" i="20" s="1"/>
  <c r="BJ39" i="20"/>
  <c r="BK39" i="20" s="1"/>
  <c r="BL39" i="20"/>
  <c r="BJ14" i="20"/>
  <c r="BK14" i="20" s="1"/>
  <c r="BL14" i="20"/>
  <c r="BJ29" i="20"/>
  <c r="BK29" i="20" s="1"/>
  <c r="BL29" i="20"/>
  <c r="BJ54" i="20"/>
  <c r="BK54" i="20" s="1"/>
  <c r="BL54" i="20"/>
  <c r="BL44" i="20"/>
  <c r="BJ44" i="20"/>
  <c r="BK44" i="20" s="1"/>
  <c r="BL59" i="20"/>
  <c r="BJ59" i="20"/>
  <c r="BK59" i="20" s="1"/>
  <c r="BL28" i="20"/>
  <c r="BJ28" i="20"/>
  <c r="BK28" i="20" s="1"/>
  <c r="BL49" i="20"/>
  <c r="BJ49" i="20"/>
  <c r="BK49" i="20" s="1"/>
  <c r="BL55" i="20"/>
  <c r="BJ55" i="20"/>
  <c r="BK55" i="20" s="1"/>
  <c r="BL35" i="20"/>
  <c r="BJ35" i="20"/>
  <c r="BK35" i="20" s="1"/>
  <c r="BJ20" i="20"/>
  <c r="BK20" i="20" s="1"/>
  <c r="BL20" i="20"/>
  <c r="BL18" i="20"/>
  <c r="BJ18" i="20"/>
  <c r="BK18" i="20" s="1"/>
  <c r="BJ15" i="20"/>
  <c r="BK15" i="20" s="1"/>
  <c r="BL15" i="20"/>
  <c r="AL32" i="20"/>
  <c r="BL34" i="20"/>
  <c r="BJ34" i="20"/>
  <c r="BK34" i="20" s="1"/>
  <c r="BL12" i="20"/>
  <c r="BJ12" i="20"/>
  <c r="BK12" i="20" s="1"/>
  <c r="BL19" i="20"/>
  <c r="BJ19" i="20"/>
  <c r="BK19" i="20" s="1"/>
  <c r="AL22" i="20"/>
  <c r="BL24" i="20"/>
  <c r="BJ24" i="20"/>
  <c r="BK24" i="20" s="1"/>
  <c r="BL45" i="20"/>
  <c r="BJ45" i="20"/>
  <c r="BK45" i="20" s="1"/>
  <c r="BL52" i="20"/>
  <c r="BJ52" i="20"/>
  <c r="BK52" i="20" s="1"/>
  <c r="BL58" i="20"/>
  <c r="BJ58" i="20"/>
  <c r="BK58" i="20" s="1"/>
  <c r="BJ23" i="20"/>
  <c r="BK23" i="20" s="1"/>
  <c r="BJ31" i="20"/>
  <c r="BK31" i="20" s="1"/>
  <c r="BJ51" i="20"/>
  <c r="BK51" i="20" s="1"/>
  <c r="BJ13" i="20"/>
  <c r="BK13" i="20" s="1"/>
  <c r="BJ17" i="20"/>
  <c r="BK17" i="20" s="1"/>
  <c r="BJ27" i="20"/>
  <c r="BK27" i="20" s="1"/>
  <c r="BJ33" i="20"/>
  <c r="BK33" i="20" s="1"/>
  <c r="BJ43" i="20"/>
  <c r="BK43" i="20" s="1"/>
  <c r="BJ47" i="20"/>
  <c r="BK47" i="20" s="1"/>
  <c r="BJ53" i="20"/>
  <c r="BK53" i="20" s="1"/>
  <c r="BJ57" i="20"/>
  <c r="BK57" i="20" s="1"/>
  <c r="BJ61" i="20"/>
  <c r="BK61" i="20" s="1"/>
  <c r="BJ21" i="20"/>
  <c r="BK21" i="20" s="1"/>
  <c r="BJ37" i="20"/>
  <c r="BK37" i="20" s="1"/>
  <c r="BJ41" i="20"/>
  <c r="BK41" i="20" s="1"/>
  <c r="BM22" i="20" l="1"/>
  <c r="BM12" i="20"/>
  <c r="BM42" i="20"/>
  <c r="BM32" i="20"/>
  <c r="BM52" i="20"/>
  <c r="BN52" i="20" l="1"/>
  <c r="BO52" i="20" s="1"/>
  <c r="BP52" i="20" s="1"/>
  <c r="BR52" i="20" s="1"/>
  <c r="BN32" i="20"/>
  <c r="BO32" i="20"/>
  <c r="BP32" i="20" s="1"/>
  <c r="BR32" i="20" s="1"/>
  <c r="BN42" i="20"/>
  <c r="BO42" i="20" s="1"/>
  <c r="BP42" i="20" s="1"/>
  <c r="BR42" i="20" s="1"/>
  <c r="BN12" i="20"/>
  <c r="BO12" i="20" s="1"/>
  <c r="BP12" i="20" s="1"/>
  <c r="BR12" i="20" s="1"/>
  <c r="BN22" i="20"/>
  <c r="BO22" i="20" s="1"/>
  <c r="BP22" i="20" s="1"/>
  <c r="BR22" i="20" s="1"/>
  <c r="BH61" i="19"/>
  <c r="BD61" i="19"/>
  <c r="BE61" i="19" s="1"/>
  <c r="BL61" i="19" s="1"/>
  <c r="BH60" i="19"/>
  <c r="BD60" i="19"/>
  <c r="BE60" i="19" s="1"/>
  <c r="BH59" i="19"/>
  <c r="BD59" i="19"/>
  <c r="BE59" i="19" s="1"/>
  <c r="BH58" i="19"/>
  <c r="BD58" i="19"/>
  <c r="BE58" i="19" s="1"/>
  <c r="BH57" i="19"/>
  <c r="BD57" i="19"/>
  <c r="BE57" i="19" s="1"/>
  <c r="BL57" i="19" s="1"/>
  <c r="BH56" i="19"/>
  <c r="BD56" i="19"/>
  <c r="BE56" i="19" s="1"/>
  <c r="BH55" i="19"/>
  <c r="BD55" i="19"/>
  <c r="BE55" i="19" s="1"/>
  <c r="BH54" i="19"/>
  <c r="BD54" i="19"/>
  <c r="BE54" i="19" s="1"/>
  <c r="BH53" i="19"/>
  <c r="BE53" i="19"/>
  <c r="BL53" i="19" s="1"/>
  <c r="BD53" i="19"/>
  <c r="BH52" i="19"/>
  <c r="BD52" i="19"/>
  <c r="BE52" i="19" s="1"/>
  <c r="AJ52" i="19"/>
  <c r="AK52" i="19" s="1"/>
  <c r="BQ52" i="19" s="1"/>
  <c r="P52" i="19"/>
  <c r="O52" i="19"/>
  <c r="J52" i="19"/>
  <c r="BH51" i="19"/>
  <c r="BD51" i="19"/>
  <c r="BE51" i="19" s="1"/>
  <c r="BL51" i="19" s="1"/>
  <c r="BH50" i="19"/>
  <c r="BD50" i="19"/>
  <c r="BE50" i="19" s="1"/>
  <c r="BH49" i="19"/>
  <c r="BD49" i="19"/>
  <c r="BE49" i="19" s="1"/>
  <c r="BH48" i="19"/>
  <c r="BD48" i="19"/>
  <c r="BE48" i="19" s="1"/>
  <c r="BH47" i="19"/>
  <c r="BD47" i="19"/>
  <c r="BE47" i="19" s="1"/>
  <c r="BL47" i="19" s="1"/>
  <c r="BH46" i="19"/>
  <c r="BD46" i="19"/>
  <c r="BE46" i="19" s="1"/>
  <c r="BH45" i="19"/>
  <c r="BD45" i="19"/>
  <c r="BE45" i="19" s="1"/>
  <c r="BH44" i="19"/>
  <c r="BD44" i="19"/>
  <c r="BE44" i="19" s="1"/>
  <c r="BH43" i="19"/>
  <c r="BD43" i="19"/>
  <c r="BE43" i="19" s="1"/>
  <c r="BL43" i="19" s="1"/>
  <c r="BH42" i="19"/>
  <c r="BD42" i="19"/>
  <c r="BE42" i="19" s="1"/>
  <c r="AJ42" i="19"/>
  <c r="AK42" i="19" s="1"/>
  <c r="BQ42" i="19" s="1"/>
  <c r="P42" i="19"/>
  <c r="O42" i="19"/>
  <c r="J42" i="19"/>
  <c r="BH41" i="19"/>
  <c r="BE41" i="19"/>
  <c r="BL41" i="19" s="1"/>
  <c r="BD41" i="19"/>
  <c r="BH40" i="19"/>
  <c r="BD40" i="19"/>
  <c r="BE40" i="19" s="1"/>
  <c r="BH39" i="19"/>
  <c r="BD39" i="19"/>
  <c r="BE39" i="19" s="1"/>
  <c r="BH38" i="19"/>
  <c r="BD38" i="19"/>
  <c r="BE38" i="19" s="1"/>
  <c r="BH37" i="19"/>
  <c r="BE37" i="19"/>
  <c r="BL37" i="19" s="1"/>
  <c r="BD37" i="19"/>
  <c r="BH36" i="19"/>
  <c r="BD36" i="19"/>
  <c r="BE36" i="19" s="1"/>
  <c r="BH35" i="19"/>
  <c r="BD35" i="19"/>
  <c r="BE35" i="19" s="1"/>
  <c r="BH34" i="19"/>
  <c r="BD34" i="19"/>
  <c r="BE34" i="19" s="1"/>
  <c r="BH33" i="19"/>
  <c r="BD33" i="19"/>
  <c r="BE33" i="19" s="1"/>
  <c r="BL33" i="19" s="1"/>
  <c r="BH32" i="19"/>
  <c r="BD32" i="19"/>
  <c r="BE32" i="19" s="1"/>
  <c r="AJ32" i="19"/>
  <c r="AK32" i="19" s="1"/>
  <c r="BQ32" i="19" s="1"/>
  <c r="P32" i="19"/>
  <c r="O32" i="19"/>
  <c r="AL32" i="19" s="1"/>
  <c r="J32" i="19"/>
  <c r="BH31" i="19"/>
  <c r="BE31" i="19"/>
  <c r="BL31" i="19" s="1"/>
  <c r="BD31" i="19"/>
  <c r="BH30" i="19"/>
  <c r="BD30" i="19"/>
  <c r="BE30" i="19" s="1"/>
  <c r="BH29" i="19"/>
  <c r="BD29" i="19"/>
  <c r="BE29" i="19" s="1"/>
  <c r="BH28" i="19"/>
  <c r="BD28" i="19"/>
  <c r="BE28" i="19" s="1"/>
  <c r="BH27" i="19"/>
  <c r="BD27" i="19"/>
  <c r="BE27" i="19" s="1"/>
  <c r="BL27" i="19" s="1"/>
  <c r="BH26" i="19"/>
  <c r="BD26" i="19"/>
  <c r="BE26" i="19" s="1"/>
  <c r="BH25" i="19"/>
  <c r="BD25" i="19"/>
  <c r="BE25" i="19" s="1"/>
  <c r="BH24" i="19"/>
  <c r="BD24" i="19"/>
  <c r="BE24" i="19" s="1"/>
  <c r="BH23" i="19"/>
  <c r="BD23" i="19"/>
  <c r="BE23" i="19" s="1"/>
  <c r="BL23" i="19" s="1"/>
  <c r="BH22" i="19"/>
  <c r="BD22" i="19"/>
  <c r="BE22" i="19" s="1"/>
  <c r="AJ22" i="19"/>
  <c r="AK22" i="19" s="1"/>
  <c r="BQ22" i="19" s="1"/>
  <c r="P22" i="19"/>
  <c r="O22" i="19"/>
  <c r="J22" i="19"/>
  <c r="BH21" i="19"/>
  <c r="BE21" i="19"/>
  <c r="BL21" i="19" s="1"/>
  <c r="BD21" i="19"/>
  <c r="BH20" i="19"/>
  <c r="BD20" i="19"/>
  <c r="BE20" i="19" s="1"/>
  <c r="BH19" i="19"/>
  <c r="BD19" i="19"/>
  <c r="BE19" i="19" s="1"/>
  <c r="BH18" i="19"/>
  <c r="BD18" i="19"/>
  <c r="BE18" i="19" s="1"/>
  <c r="BH17" i="19"/>
  <c r="BE17" i="19"/>
  <c r="BL17" i="19" s="1"/>
  <c r="BD17" i="19"/>
  <c r="BH16" i="19"/>
  <c r="BD16" i="19"/>
  <c r="BE16" i="19" s="1"/>
  <c r="BH15" i="19"/>
  <c r="BD15" i="19"/>
  <c r="BE15" i="19" s="1"/>
  <c r="BH14" i="19"/>
  <c r="BD14" i="19"/>
  <c r="BE14" i="19" s="1"/>
  <c r="BH13" i="19"/>
  <c r="BD13" i="19"/>
  <c r="BE13" i="19" s="1"/>
  <c r="BL13" i="19" s="1"/>
  <c r="BH12" i="19"/>
  <c r="BD12" i="19"/>
  <c r="BE12" i="19" s="1"/>
  <c r="AJ12" i="19"/>
  <c r="AK12" i="19" s="1"/>
  <c r="BQ12" i="19" s="1"/>
  <c r="P12" i="19"/>
  <c r="O12" i="19"/>
  <c r="J12" i="19"/>
  <c r="AL42" i="19" l="1"/>
  <c r="AL52" i="19"/>
  <c r="AL12" i="19"/>
  <c r="BJ16" i="19"/>
  <c r="BK16" i="19" s="1"/>
  <c r="BL16" i="19"/>
  <c r="BJ28" i="19"/>
  <c r="BK28" i="19" s="1"/>
  <c r="BL28" i="19"/>
  <c r="BL42" i="19"/>
  <c r="BJ42" i="19"/>
  <c r="BK42" i="19" s="1"/>
  <c r="BL29" i="19"/>
  <c r="BJ29" i="19"/>
  <c r="BK29" i="19" s="1"/>
  <c r="BJ34" i="19"/>
  <c r="BK34" i="19" s="1"/>
  <c r="BL34" i="19"/>
  <c r="BJ50" i="19"/>
  <c r="BK50" i="19" s="1"/>
  <c r="BL50" i="19"/>
  <c r="BL59" i="19"/>
  <c r="BJ59" i="19"/>
  <c r="BK59" i="19" s="1"/>
  <c r="BL32" i="19"/>
  <c r="BJ32" i="19"/>
  <c r="BK32" i="19" s="1"/>
  <c r="BL39" i="19"/>
  <c r="BJ39" i="19"/>
  <c r="BK39" i="19" s="1"/>
  <c r="BL44" i="19"/>
  <c r="BJ44" i="19"/>
  <c r="BK44" i="19" s="1"/>
  <c r="BJ60" i="19"/>
  <c r="BK60" i="19" s="1"/>
  <c r="BL60" i="19"/>
  <c r="BL49" i="19"/>
  <c r="BJ49" i="19"/>
  <c r="BK49" i="19" s="1"/>
  <c r="BL54" i="19"/>
  <c r="BJ54" i="19"/>
  <c r="BK54" i="19" s="1"/>
  <c r="BJ26" i="19"/>
  <c r="BK26" i="19" s="1"/>
  <c r="BL26" i="19"/>
  <c r="BJ38" i="19"/>
  <c r="BK38" i="19" s="1"/>
  <c r="BL38" i="19"/>
  <c r="BL52" i="19"/>
  <c r="BJ52" i="19"/>
  <c r="BK52" i="19" s="1"/>
  <c r="BL48" i="19"/>
  <c r="BJ48" i="19"/>
  <c r="BK48" i="19" s="1"/>
  <c r="BJ20" i="19"/>
  <c r="BK20" i="19" s="1"/>
  <c r="BL20" i="19"/>
  <c r="BL25" i="19"/>
  <c r="BJ25" i="19"/>
  <c r="BK25" i="19" s="1"/>
  <c r="BJ46" i="19"/>
  <c r="BK46" i="19" s="1"/>
  <c r="BL46" i="19"/>
  <c r="BL58" i="19"/>
  <c r="BJ58" i="19"/>
  <c r="BK58" i="19" s="1"/>
  <c r="BL22" i="19"/>
  <c r="BJ22" i="19"/>
  <c r="BK22" i="19" s="1"/>
  <c r="BL55" i="19"/>
  <c r="BJ55" i="19"/>
  <c r="BK55" i="19" s="1"/>
  <c r="BL14" i="19"/>
  <c r="BJ14" i="19"/>
  <c r="BK14" i="19" s="1"/>
  <c r="BJ30" i="19"/>
  <c r="BK30" i="19" s="1"/>
  <c r="BL30" i="19"/>
  <c r="BL35" i="19"/>
  <c r="BJ35" i="19"/>
  <c r="BK35" i="19" s="1"/>
  <c r="BJ56" i="19"/>
  <c r="BK56" i="19" s="1"/>
  <c r="BL56" i="19"/>
  <c r="BL18" i="19"/>
  <c r="BJ18" i="19"/>
  <c r="BK18" i="19" s="1"/>
  <c r="BL15" i="19"/>
  <c r="BJ15" i="19"/>
  <c r="BK15" i="19" s="1"/>
  <c r="BJ36" i="19"/>
  <c r="BK36" i="19" s="1"/>
  <c r="BL36" i="19"/>
  <c r="BL12" i="19"/>
  <c r="BJ12" i="19"/>
  <c r="BK12" i="19" s="1"/>
  <c r="BL19" i="19"/>
  <c r="BJ19" i="19"/>
  <c r="BK19" i="19" s="1"/>
  <c r="AL22" i="19"/>
  <c r="BJ24" i="19"/>
  <c r="BK24" i="19" s="1"/>
  <c r="BL24" i="19"/>
  <c r="BJ40" i="19"/>
  <c r="BK40" i="19" s="1"/>
  <c r="BL40" i="19"/>
  <c r="BL45" i="19"/>
  <c r="BJ45" i="19"/>
  <c r="BK45" i="19" s="1"/>
  <c r="BJ13" i="19"/>
  <c r="BK13" i="19" s="1"/>
  <c r="BJ17" i="19"/>
  <c r="BK17" i="19" s="1"/>
  <c r="BJ21" i="19"/>
  <c r="BK21" i="19" s="1"/>
  <c r="BJ23" i="19"/>
  <c r="BK23" i="19" s="1"/>
  <c r="BJ27" i="19"/>
  <c r="BK27" i="19" s="1"/>
  <c r="BJ31" i="19"/>
  <c r="BK31" i="19" s="1"/>
  <c r="BJ33" i="19"/>
  <c r="BK33" i="19" s="1"/>
  <c r="BJ37" i="19"/>
  <c r="BK37" i="19" s="1"/>
  <c r="BJ41" i="19"/>
  <c r="BK41" i="19" s="1"/>
  <c r="BJ43" i="19"/>
  <c r="BK43" i="19" s="1"/>
  <c r="BJ47" i="19"/>
  <c r="BK47" i="19" s="1"/>
  <c r="BJ51" i="19"/>
  <c r="BK51" i="19" s="1"/>
  <c r="BJ53" i="19"/>
  <c r="BK53" i="19" s="1"/>
  <c r="BJ57" i="19"/>
  <c r="BK57" i="19" s="1"/>
  <c r="BJ61" i="19"/>
  <c r="BK61" i="19" s="1"/>
  <c r="BM52" i="19" l="1"/>
  <c r="BN52" i="19" s="1"/>
  <c r="BO52" i="19" s="1"/>
  <c r="BP52" i="19" s="1"/>
  <c r="BR52" i="19" s="1"/>
  <c r="BM32" i="19"/>
  <c r="BM42" i="19"/>
  <c r="BM22" i="19"/>
  <c r="BM12" i="19"/>
  <c r="BN32" i="19" l="1"/>
  <c r="BO32" i="19" s="1"/>
  <c r="BP32" i="19" s="1"/>
  <c r="BR32" i="19" s="1"/>
  <c r="BN42" i="19"/>
  <c r="BO42" i="19" s="1"/>
  <c r="BP42" i="19" s="1"/>
  <c r="BR42" i="19" s="1"/>
  <c r="BN12" i="19"/>
  <c r="BO12" i="19" s="1"/>
  <c r="BP12" i="19" s="1"/>
  <c r="BR12" i="19" s="1"/>
  <c r="BN22" i="19"/>
  <c r="BO22" i="19" s="1"/>
  <c r="BP22" i="19" s="1"/>
  <c r="BR22" i="19" s="1"/>
  <c r="AJ12" i="8" l="1"/>
  <c r="AJ22" i="8"/>
  <c r="AJ12" i="18"/>
  <c r="AK12" i="18" s="1"/>
  <c r="BQ12" i="18" s="1"/>
  <c r="BH61" i="18"/>
  <c r="BD61" i="18"/>
  <c r="BE61" i="18" s="1"/>
  <c r="BL61" i="18" s="1"/>
  <c r="BH60" i="18"/>
  <c r="BD60" i="18"/>
  <c r="BE60" i="18" s="1"/>
  <c r="BH59" i="18"/>
  <c r="BD59" i="18"/>
  <c r="BE59" i="18" s="1"/>
  <c r="BH58" i="18"/>
  <c r="BD58" i="18"/>
  <c r="BE58" i="18" s="1"/>
  <c r="BH57" i="18"/>
  <c r="BD57" i="18"/>
  <c r="BE57" i="18" s="1"/>
  <c r="BL57" i="18" s="1"/>
  <c r="BH56" i="18"/>
  <c r="BD56" i="18"/>
  <c r="BE56" i="18" s="1"/>
  <c r="BH55" i="18"/>
  <c r="BD55" i="18"/>
  <c r="BE55" i="18" s="1"/>
  <c r="BH54" i="18"/>
  <c r="BD54" i="18"/>
  <c r="BE54" i="18" s="1"/>
  <c r="BH53" i="18"/>
  <c r="BD53" i="18"/>
  <c r="BE53" i="18" s="1"/>
  <c r="BL53" i="18" s="1"/>
  <c r="BH52" i="18"/>
  <c r="BD52" i="18"/>
  <c r="BE52" i="18" s="1"/>
  <c r="AJ52" i="18"/>
  <c r="AK52" i="18" s="1"/>
  <c r="BQ52" i="18" s="1"/>
  <c r="P52" i="18"/>
  <c r="O52" i="18"/>
  <c r="AL52" i="18" s="1"/>
  <c r="J52" i="18"/>
  <c r="BH51" i="18"/>
  <c r="BD51" i="18"/>
  <c r="BE51" i="18" s="1"/>
  <c r="BL51" i="18" s="1"/>
  <c r="BH50" i="18"/>
  <c r="BD50" i="18"/>
  <c r="BE50" i="18" s="1"/>
  <c r="BH49" i="18"/>
  <c r="BD49" i="18"/>
  <c r="BE49" i="18" s="1"/>
  <c r="BH48" i="18"/>
  <c r="BD48" i="18"/>
  <c r="BE48" i="18" s="1"/>
  <c r="BH47" i="18"/>
  <c r="BD47" i="18"/>
  <c r="BE47" i="18" s="1"/>
  <c r="BL47" i="18" s="1"/>
  <c r="BH46" i="18"/>
  <c r="BD46" i="18"/>
  <c r="BE46" i="18" s="1"/>
  <c r="BH45" i="18"/>
  <c r="BD45" i="18"/>
  <c r="BE45" i="18" s="1"/>
  <c r="BH44" i="18"/>
  <c r="BD44" i="18"/>
  <c r="BE44" i="18" s="1"/>
  <c r="BH43" i="18"/>
  <c r="BD43" i="18"/>
  <c r="BE43" i="18" s="1"/>
  <c r="BL43" i="18" s="1"/>
  <c r="BH42" i="18"/>
  <c r="BE42" i="18"/>
  <c r="BJ42" i="18" s="1"/>
  <c r="BK42" i="18" s="1"/>
  <c r="BD42" i="18"/>
  <c r="AJ42" i="18"/>
  <c r="AK42" i="18" s="1"/>
  <c r="BQ42" i="18" s="1"/>
  <c r="P42" i="18"/>
  <c r="O42" i="18"/>
  <c r="J42" i="18"/>
  <c r="BH41" i="18"/>
  <c r="BD41" i="18"/>
  <c r="BE41" i="18" s="1"/>
  <c r="BL41" i="18" s="1"/>
  <c r="BH40" i="18"/>
  <c r="BD40" i="18"/>
  <c r="BE40" i="18" s="1"/>
  <c r="BH39" i="18"/>
  <c r="BD39" i="18"/>
  <c r="BE39" i="18" s="1"/>
  <c r="BH38" i="18"/>
  <c r="BD38" i="18"/>
  <c r="BE38" i="18" s="1"/>
  <c r="BH37" i="18"/>
  <c r="BD37" i="18"/>
  <c r="BE37" i="18" s="1"/>
  <c r="BL37" i="18" s="1"/>
  <c r="BH36" i="18"/>
  <c r="BD36" i="18"/>
  <c r="BE36" i="18" s="1"/>
  <c r="BH35" i="18"/>
  <c r="BD35" i="18"/>
  <c r="BE35" i="18" s="1"/>
  <c r="BH34" i="18"/>
  <c r="BD34" i="18"/>
  <c r="BE34" i="18" s="1"/>
  <c r="BH33" i="18"/>
  <c r="BD33" i="18"/>
  <c r="BE33" i="18" s="1"/>
  <c r="BL33" i="18" s="1"/>
  <c r="BH32" i="18"/>
  <c r="BD32" i="18"/>
  <c r="BE32" i="18" s="1"/>
  <c r="AJ32" i="18"/>
  <c r="AK32" i="18" s="1"/>
  <c r="BQ32" i="18" s="1"/>
  <c r="P32" i="18"/>
  <c r="O32" i="18"/>
  <c r="AL32" i="18" s="1"/>
  <c r="J32" i="18"/>
  <c r="BH31" i="18"/>
  <c r="BD31" i="18"/>
  <c r="BE31" i="18" s="1"/>
  <c r="BL31" i="18" s="1"/>
  <c r="BH30" i="18"/>
  <c r="BD30" i="18"/>
  <c r="BE30" i="18" s="1"/>
  <c r="BH29" i="18"/>
  <c r="BD29" i="18"/>
  <c r="BE29" i="18" s="1"/>
  <c r="BH28" i="18"/>
  <c r="BD28" i="18"/>
  <c r="BE28" i="18" s="1"/>
  <c r="BH27" i="18"/>
  <c r="BD27" i="18"/>
  <c r="BE27" i="18" s="1"/>
  <c r="BL27" i="18" s="1"/>
  <c r="BH26" i="18"/>
  <c r="BD26" i="18"/>
  <c r="BE26" i="18" s="1"/>
  <c r="BH25" i="18"/>
  <c r="BD25" i="18"/>
  <c r="BE25" i="18" s="1"/>
  <c r="BH24" i="18"/>
  <c r="BD24" i="18"/>
  <c r="BE24" i="18" s="1"/>
  <c r="BH23" i="18"/>
  <c r="BD23" i="18"/>
  <c r="BE23" i="18" s="1"/>
  <c r="BL23" i="18" s="1"/>
  <c r="BH22" i="18"/>
  <c r="BE22" i="18"/>
  <c r="BJ22" i="18" s="1"/>
  <c r="BK22" i="18" s="1"/>
  <c r="BD22" i="18"/>
  <c r="AJ22" i="18"/>
  <c r="AK22" i="18" s="1"/>
  <c r="BQ22" i="18" s="1"/>
  <c r="P22" i="18"/>
  <c r="O22" i="18"/>
  <c r="J22" i="18"/>
  <c r="BH21" i="18"/>
  <c r="BE21" i="18"/>
  <c r="BL21" i="18" s="1"/>
  <c r="BD21" i="18"/>
  <c r="BH20" i="18"/>
  <c r="BD20" i="18"/>
  <c r="BE20" i="18" s="1"/>
  <c r="BH19" i="18"/>
  <c r="BE19" i="18"/>
  <c r="BL19" i="18" s="1"/>
  <c r="BD19" i="18"/>
  <c r="BH18" i="18"/>
  <c r="BD18" i="18"/>
  <c r="BE18" i="18" s="1"/>
  <c r="BH17" i="18"/>
  <c r="BE17" i="18"/>
  <c r="BL17" i="18" s="1"/>
  <c r="BD17" i="18"/>
  <c r="BH16" i="18"/>
  <c r="BD16" i="18"/>
  <c r="BE16" i="18" s="1"/>
  <c r="BH15" i="18"/>
  <c r="BD15" i="18"/>
  <c r="BE15" i="18" s="1"/>
  <c r="BH14" i="18"/>
  <c r="BD14" i="18"/>
  <c r="BE14" i="18" s="1"/>
  <c r="BH13" i="18"/>
  <c r="BE13" i="18"/>
  <c r="BL13" i="18" s="1"/>
  <c r="BD13" i="18"/>
  <c r="BH12" i="18"/>
  <c r="BD12" i="18"/>
  <c r="BE12" i="18" s="1"/>
  <c r="P12" i="18"/>
  <c r="O12" i="18"/>
  <c r="J12" i="18"/>
  <c r="BL32" i="18" l="1"/>
  <c r="BJ32" i="18"/>
  <c r="BK32" i="18" s="1"/>
  <c r="BL52" i="18"/>
  <c r="BJ52" i="18"/>
  <c r="BK52" i="18" s="1"/>
  <c r="BJ60" i="18"/>
  <c r="BK60" i="18" s="1"/>
  <c r="BL60" i="18"/>
  <c r="BL25" i="18"/>
  <c r="BJ25" i="18"/>
  <c r="BK25" i="18" s="1"/>
  <c r="BL29" i="18"/>
  <c r="BJ29" i="18"/>
  <c r="BK29" i="18" s="1"/>
  <c r="BL35" i="18"/>
  <c r="BJ35" i="18"/>
  <c r="BK35" i="18" s="1"/>
  <c r="BL39" i="18"/>
  <c r="BJ39" i="18"/>
  <c r="BK39" i="18" s="1"/>
  <c r="BL45" i="18"/>
  <c r="BJ45" i="18"/>
  <c r="BK45" i="18" s="1"/>
  <c r="BJ49" i="18"/>
  <c r="BK49" i="18" s="1"/>
  <c r="BL49" i="18"/>
  <c r="BL55" i="18"/>
  <c r="BJ55" i="18"/>
  <c r="BK55" i="18" s="1"/>
  <c r="BJ59" i="18"/>
  <c r="BK59" i="18" s="1"/>
  <c r="BL59" i="18"/>
  <c r="BL22" i="18"/>
  <c r="BL42" i="18"/>
  <c r="BJ19" i="18"/>
  <c r="BK19" i="18" s="1"/>
  <c r="AL12" i="18"/>
  <c r="BJ40" i="18"/>
  <c r="BK40" i="18" s="1"/>
  <c r="BL40" i="18"/>
  <c r="BJ46" i="18"/>
  <c r="BK46" i="18" s="1"/>
  <c r="BL46" i="18"/>
  <c r="BL44" i="18"/>
  <c r="BJ44" i="18"/>
  <c r="BK44" i="18" s="1"/>
  <c r="BL14" i="18"/>
  <c r="BJ14" i="18"/>
  <c r="BK14" i="18" s="1"/>
  <c r="BL24" i="18"/>
  <c r="BJ24" i="18"/>
  <c r="BK24" i="18" s="1"/>
  <c r="BL58" i="18"/>
  <c r="BJ58" i="18"/>
  <c r="BK58" i="18" s="1"/>
  <c r="BL15" i="18"/>
  <c r="BJ15" i="18"/>
  <c r="BK15" i="18" s="1"/>
  <c r="BJ30" i="18"/>
  <c r="BK30" i="18" s="1"/>
  <c r="BL30" i="18"/>
  <c r="BJ36" i="18"/>
  <c r="BK36" i="18" s="1"/>
  <c r="BL36" i="18"/>
  <c r="BJ50" i="18"/>
  <c r="BK50" i="18" s="1"/>
  <c r="BL50" i="18"/>
  <c r="BJ56" i="18"/>
  <c r="BK56" i="18" s="1"/>
  <c r="BL56" i="18"/>
  <c r="BL18" i="18"/>
  <c r="BJ18" i="18"/>
  <c r="BK18" i="18" s="1"/>
  <c r="BL38" i="18"/>
  <c r="BJ38" i="18"/>
  <c r="BK38" i="18" s="1"/>
  <c r="BJ12" i="18"/>
  <c r="BK12" i="18" s="1"/>
  <c r="BL12" i="18"/>
  <c r="BL34" i="18"/>
  <c r="BJ34" i="18"/>
  <c r="BK34" i="18" s="1"/>
  <c r="BL48" i="18"/>
  <c r="BJ48" i="18"/>
  <c r="BK48" i="18" s="1"/>
  <c r="BL54" i="18"/>
  <c r="BJ54" i="18"/>
  <c r="BK54" i="18" s="1"/>
  <c r="BJ20" i="18"/>
  <c r="BK20" i="18" s="1"/>
  <c r="BL20" i="18"/>
  <c r="BJ26" i="18"/>
  <c r="BK26" i="18" s="1"/>
  <c r="BL26" i="18"/>
  <c r="BJ16" i="18"/>
  <c r="BK16" i="18" s="1"/>
  <c r="BL16" i="18"/>
  <c r="BL28" i="18"/>
  <c r="BJ28" i="18"/>
  <c r="BK28" i="18" s="1"/>
  <c r="AL22" i="18"/>
  <c r="AL42" i="18"/>
  <c r="BJ17" i="18"/>
  <c r="BK17" i="18" s="1"/>
  <c r="BJ21" i="18"/>
  <c r="BK21" i="18" s="1"/>
  <c r="BJ31" i="18"/>
  <c r="BK31" i="18" s="1"/>
  <c r="BJ41" i="18"/>
  <c r="BK41" i="18" s="1"/>
  <c r="BJ13" i="18"/>
  <c r="BK13" i="18" s="1"/>
  <c r="BJ23" i="18"/>
  <c r="BK23" i="18" s="1"/>
  <c r="BJ27" i="18"/>
  <c r="BK27" i="18" s="1"/>
  <c r="BJ33" i="18"/>
  <c r="BK33" i="18" s="1"/>
  <c r="BJ37" i="18"/>
  <c r="BK37" i="18" s="1"/>
  <c r="BJ43" i="18"/>
  <c r="BK43" i="18" s="1"/>
  <c r="BM42" i="18" s="1"/>
  <c r="BJ47" i="18"/>
  <c r="BK47" i="18" s="1"/>
  <c r="BJ51" i="18"/>
  <c r="BK51" i="18" s="1"/>
  <c r="BJ53" i="18"/>
  <c r="BK53" i="18" s="1"/>
  <c r="BJ57" i="18"/>
  <c r="BK57" i="18" s="1"/>
  <c r="BJ61" i="18"/>
  <c r="BK61" i="18" s="1"/>
  <c r="BM22" i="18" l="1"/>
  <c r="BM32" i="18"/>
  <c r="BM52" i="18"/>
  <c r="BN42" i="18"/>
  <c r="BO42" i="18" s="1"/>
  <c r="BP42" i="18" s="1"/>
  <c r="BR42" i="18" s="1"/>
  <c r="BN22" i="18"/>
  <c r="BO22" i="18" s="1"/>
  <c r="BP22" i="18" s="1"/>
  <c r="BR22" i="18" s="1"/>
  <c r="BN32" i="18"/>
  <c r="BO32" i="18" s="1"/>
  <c r="BP32" i="18" s="1"/>
  <c r="BR32" i="18" s="1"/>
  <c r="BN52" i="18"/>
  <c r="BO52" i="18"/>
  <c r="BP52" i="18" s="1"/>
  <c r="BR52" i="18" s="1"/>
  <c r="BM12" i="18"/>
  <c r="BN12" i="18" l="1"/>
  <c r="BO12" i="18"/>
  <c r="BP12" i="18" s="1"/>
  <c r="BR12" i="18" s="1"/>
  <c r="BH61" i="17" l="1"/>
  <c r="BD61" i="17"/>
  <c r="BE61" i="17" s="1"/>
  <c r="BL61" i="17" s="1"/>
  <c r="BH60" i="17"/>
  <c r="BD60" i="17"/>
  <c r="BE60" i="17" s="1"/>
  <c r="BH59" i="17"/>
  <c r="BD59" i="17"/>
  <c r="BE59" i="17" s="1"/>
  <c r="BH58" i="17"/>
  <c r="BD58" i="17"/>
  <c r="BE58" i="17" s="1"/>
  <c r="BH57" i="17"/>
  <c r="BD57" i="17"/>
  <c r="BE57" i="17" s="1"/>
  <c r="BL57" i="17" s="1"/>
  <c r="BH56" i="17"/>
  <c r="BD56" i="17"/>
  <c r="BE56" i="17" s="1"/>
  <c r="BH55" i="17"/>
  <c r="BD55" i="17"/>
  <c r="BE55" i="17" s="1"/>
  <c r="BH54" i="17"/>
  <c r="BD54" i="17"/>
  <c r="BE54" i="17" s="1"/>
  <c r="BH53" i="17"/>
  <c r="BD53" i="17"/>
  <c r="BE53" i="17" s="1"/>
  <c r="BL53" i="17" s="1"/>
  <c r="BH52" i="17"/>
  <c r="BD52" i="17"/>
  <c r="BE52" i="17" s="1"/>
  <c r="AJ52" i="17"/>
  <c r="AK52" i="17" s="1"/>
  <c r="BQ52" i="17" s="1"/>
  <c r="P52" i="17"/>
  <c r="O52" i="17"/>
  <c r="J52" i="17"/>
  <c r="BH51" i="17"/>
  <c r="BD51" i="17"/>
  <c r="BE51" i="17" s="1"/>
  <c r="BL51" i="17" s="1"/>
  <c r="BH50" i="17"/>
  <c r="BD50" i="17"/>
  <c r="BE50" i="17" s="1"/>
  <c r="BH49" i="17"/>
  <c r="BD49" i="17"/>
  <c r="BE49" i="17" s="1"/>
  <c r="BH48" i="17"/>
  <c r="BD48" i="17"/>
  <c r="BE48" i="17" s="1"/>
  <c r="BH47" i="17"/>
  <c r="BD47" i="17"/>
  <c r="BE47" i="17" s="1"/>
  <c r="BL47" i="17" s="1"/>
  <c r="BH46" i="17"/>
  <c r="BD46" i="17"/>
  <c r="BE46" i="17" s="1"/>
  <c r="BH45" i="17"/>
  <c r="BD45" i="17"/>
  <c r="BE45" i="17" s="1"/>
  <c r="BH44" i="17"/>
  <c r="BD44" i="17"/>
  <c r="BE44" i="17" s="1"/>
  <c r="BH43" i="17"/>
  <c r="BD43" i="17"/>
  <c r="BE43" i="17" s="1"/>
  <c r="BL43" i="17" s="1"/>
  <c r="BH42" i="17"/>
  <c r="BD42" i="17"/>
  <c r="BE42" i="17" s="1"/>
  <c r="AJ42" i="17"/>
  <c r="AK42" i="17" s="1"/>
  <c r="BQ42" i="17" s="1"/>
  <c r="P42" i="17"/>
  <c r="O42" i="17"/>
  <c r="AL42" i="17" s="1"/>
  <c r="J42" i="17"/>
  <c r="BH41" i="17"/>
  <c r="BE41" i="17"/>
  <c r="BL41" i="17" s="1"/>
  <c r="BD41" i="17"/>
  <c r="BH40" i="17"/>
  <c r="BD40" i="17"/>
  <c r="BE40" i="17" s="1"/>
  <c r="BH39" i="17"/>
  <c r="BD39" i="17"/>
  <c r="BE39" i="17" s="1"/>
  <c r="BH38" i="17"/>
  <c r="BD38" i="17"/>
  <c r="BE38" i="17" s="1"/>
  <c r="BH37" i="17"/>
  <c r="BD37" i="17"/>
  <c r="BE37" i="17" s="1"/>
  <c r="BL37" i="17" s="1"/>
  <c r="BH36" i="17"/>
  <c r="BD36" i="17"/>
  <c r="BE36" i="17" s="1"/>
  <c r="BH35" i="17"/>
  <c r="BD35" i="17"/>
  <c r="BE35" i="17" s="1"/>
  <c r="BH34" i="17"/>
  <c r="BD34" i="17"/>
  <c r="BE34" i="17" s="1"/>
  <c r="BH33" i="17"/>
  <c r="BD33" i="17"/>
  <c r="BE33" i="17" s="1"/>
  <c r="BL33" i="17" s="1"/>
  <c r="BH32" i="17"/>
  <c r="BD32" i="17"/>
  <c r="BE32" i="17" s="1"/>
  <c r="AJ32" i="17"/>
  <c r="AK32" i="17" s="1"/>
  <c r="BQ32" i="17" s="1"/>
  <c r="P32" i="17"/>
  <c r="O32" i="17"/>
  <c r="AL32" i="17" s="1"/>
  <c r="J32" i="17"/>
  <c r="BH31" i="17"/>
  <c r="BD31" i="17"/>
  <c r="BE31" i="17" s="1"/>
  <c r="BL31" i="17" s="1"/>
  <c r="BH30" i="17"/>
  <c r="BD30" i="17"/>
  <c r="BE30" i="17" s="1"/>
  <c r="BH29" i="17"/>
  <c r="BD29" i="17"/>
  <c r="BE29" i="17" s="1"/>
  <c r="BH28" i="17"/>
  <c r="BD28" i="17"/>
  <c r="BE28" i="17" s="1"/>
  <c r="BH27" i="17"/>
  <c r="BD27" i="17"/>
  <c r="BE27" i="17" s="1"/>
  <c r="BL27" i="17" s="1"/>
  <c r="BH26" i="17"/>
  <c r="BD26" i="17"/>
  <c r="BE26" i="17" s="1"/>
  <c r="BH25" i="17"/>
  <c r="BD25" i="17"/>
  <c r="BE25" i="17" s="1"/>
  <c r="BH24" i="17"/>
  <c r="BD24" i="17"/>
  <c r="BE24" i="17" s="1"/>
  <c r="BH23" i="17"/>
  <c r="BD23" i="17"/>
  <c r="BE23" i="17" s="1"/>
  <c r="BL23" i="17" s="1"/>
  <c r="BH22" i="17"/>
  <c r="BD22" i="17"/>
  <c r="BE22" i="17" s="1"/>
  <c r="AJ22" i="17"/>
  <c r="AK22" i="17" s="1"/>
  <c r="BQ22" i="17" s="1"/>
  <c r="P22" i="17"/>
  <c r="O22" i="17"/>
  <c r="J22" i="17"/>
  <c r="BH21" i="17"/>
  <c r="BE21" i="17"/>
  <c r="BL21" i="17" s="1"/>
  <c r="BD21" i="17"/>
  <c r="BH20" i="17"/>
  <c r="BD20" i="17"/>
  <c r="BE20" i="17" s="1"/>
  <c r="BH19" i="17"/>
  <c r="BD19" i="17"/>
  <c r="BE19" i="17" s="1"/>
  <c r="BH18" i="17"/>
  <c r="BD18" i="17"/>
  <c r="BE18" i="17" s="1"/>
  <c r="BH17" i="17"/>
  <c r="BE17" i="17"/>
  <c r="BL17" i="17" s="1"/>
  <c r="BD17" i="17"/>
  <c r="BH16" i="17"/>
  <c r="BD16" i="17"/>
  <c r="BE16" i="17" s="1"/>
  <c r="BH15" i="17"/>
  <c r="BD15" i="17"/>
  <c r="BE15" i="17" s="1"/>
  <c r="BH14" i="17"/>
  <c r="BD14" i="17"/>
  <c r="BE14" i="17" s="1"/>
  <c r="BH13" i="17"/>
  <c r="BD13" i="17"/>
  <c r="BE13" i="17" s="1"/>
  <c r="BH12" i="17"/>
  <c r="BD12" i="17"/>
  <c r="BE12" i="17" s="1"/>
  <c r="AJ12" i="17"/>
  <c r="AK12" i="17" s="1"/>
  <c r="BQ12" i="17" s="1"/>
  <c r="P12" i="17"/>
  <c r="O12" i="17"/>
  <c r="AL12" i="17" s="1"/>
  <c r="J12" i="17"/>
  <c r="AL52" i="17" l="1"/>
  <c r="BJ18" i="17"/>
  <c r="BK18" i="17" s="1"/>
  <c r="BL18" i="17"/>
  <c r="BL32" i="17"/>
  <c r="BJ32" i="17"/>
  <c r="BK32" i="17" s="1"/>
  <c r="BL39" i="17"/>
  <c r="BJ39" i="17"/>
  <c r="BK39" i="17" s="1"/>
  <c r="BJ16" i="17"/>
  <c r="BK16" i="17" s="1"/>
  <c r="BL16" i="17"/>
  <c r="BL42" i="17"/>
  <c r="BJ42" i="17"/>
  <c r="BK42" i="17" s="1"/>
  <c r="BL49" i="17"/>
  <c r="BJ49" i="17"/>
  <c r="BK49" i="17" s="1"/>
  <c r="BL25" i="17"/>
  <c r="BJ25" i="17"/>
  <c r="BK25" i="17" s="1"/>
  <c r="BL13" i="17"/>
  <c r="BJ13" i="17"/>
  <c r="BK13" i="17" s="1"/>
  <c r="BL22" i="17"/>
  <c r="BJ22" i="17"/>
  <c r="BK22" i="17" s="1"/>
  <c r="BL29" i="17"/>
  <c r="BJ29" i="17"/>
  <c r="BK29" i="17" s="1"/>
  <c r="BJ50" i="17"/>
  <c r="BK50" i="17" s="1"/>
  <c r="BL50" i="17"/>
  <c r="BL55" i="17"/>
  <c r="BJ55" i="17"/>
  <c r="BK55" i="17" s="1"/>
  <c r="BJ26" i="17"/>
  <c r="BK26" i="17" s="1"/>
  <c r="BL26" i="17"/>
  <c r="BJ38" i="17"/>
  <c r="BK38" i="17" s="1"/>
  <c r="BL38" i="17"/>
  <c r="BL52" i="17"/>
  <c r="BJ52" i="17"/>
  <c r="BK52" i="17" s="1"/>
  <c r="BL59" i="17"/>
  <c r="BJ59" i="17"/>
  <c r="BK59" i="17" s="1"/>
  <c r="BL12" i="17"/>
  <c r="BJ12" i="17"/>
  <c r="BK12" i="17" s="1"/>
  <c r="BJ28" i="17"/>
  <c r="BK28" i="17" s="1"/>
  <c r="BL28" i="17"/>
  <c r="BJ54" i="17"/>
  <c r="BK54" i="17" s="1"/>
  <c r="BL54" i="17"/>
  <c r="BJ20" i="17"/>
  <c r="BK20" i="17" s="1"/>
  <c r="BL20" i="17"/>
  <c r="BJ46" i="17"/>
  <c r="BK46" i="17" s="1"/>
  <c r="BL46" i="17"/>
  <c r="BL58" i="17"/>
  <c r="BJ58" i="17"/>
  <c r="BK58" i="17" s="1"/>
  <c r="BJ34" i="17"/>
  <c r="BK34" i="17" s="1"/>
  <c r="BL34" i="17"/>
  <c r="BJ14" i="17"/>
  <c r="BK14" i="17" s="1"/>
  <c r="BL14" i="17"/>
  <c r="BJ30" i="17"/>
  <c r="BK30" i="17" s="1"/>
  <c r="BL30" i="17"/>
  <c r="BL35" i="17"/>
  <c r="BJ35" i="17"/>
  <c r="BK35" i="17" s="1"/>
  <c r="BJ56" i="17"/>
  <c r="BK56" i="17" s="1"/>
  <c r="BL56" i="17"/>
  <c r="BJ44" i="17"/>
  <c r="BK44" i="17" s="1"/>
  <c r="BL44" i="17"/>
  <c r="BJ60" i="17"/>
  <c r="BK60" i="17" s="1"/>
  <c r="BL60" i="17"/>
  <c r="BL15" i="17"/>
  <c r="BJ15" i="17"/>
  <c r="BK15" i="17" s="1"/>
  <c r="BJ36" i="17"/>
  <c r="BK36" i="17" s="1"/>
  <c r="BL36" i="17"/>
  <c r="BJ48" i="17"/>
  <c r="BK48" i="17" s="1"/>
  <c r="BL48" i="17"/>
  <c r="BL19" i="17"/>
  <c r="BJ19" i="17"/>
  <c r="BK19" i="17" s="1"/>
  <c r="AL22" i="17"/>
  <c r="BJ24" i="17"/>
  <c r="BK24" i="17" s="1"/>
  <c r="BL24" i="17"/>
  <c r="BJ40" i="17"/>
  <c r="BK40" i="17" s="1"/>
  <c r="BL40" i="17"/>
  <c r="BL45" i="17"/>
  <c r="BJ45" i="17"/>
  <c r="BK45" i="17" s="1"/>
  <c r="BJ17" i="17"/>
  <c r="BK17" i="17" s="1"/>
  <c r="BJ21" i="17"/>
  <c r="BK21" i="17" s="1"/>
  <c r="BJ23" i="17"/>
  <c r="BK23" i="17" s="1"/>
  <c r="BJ27" i="17"/>
  <c r="BK27" i="17" s="1"/>
  <c r="BJ31" i="17"/>
  <c r="BK31" i="17" s="1"/>
  <c r="BJ33" i="17"/>
  <c r="BK33" i="17" s="1"/>
  <c r="BJ37" i="17"/>
  <c r="BK37" i="17" s="1"/>
  <c r="BJ41" i="17"/>
  <c r="BK41" i="17" s="1"/>
  <c r="BJ43" i="17"/>
  <c r="BK43" i="17" s="1"/>
  <c r="BJ47" i="17"/>
  <c r="BK47" i="17" s="1"/>
  <c r="BJ51" i="17"/>
  <c r="BK51" i="17" s="1"/>
  <c r="BJ53" i="17"/>
  <c r="BK53" i="17" s="1"/>
  <c r="BJ57" i="17"/>
  <c r="BK57" i="17" s="1"/>
  <c r="BJ61" i="17"/>
  <c r="BK61" i="17" s="1"/>
  <c r="BM52" i="17" l="1"/>
  <c r="BM32" i="17"/>
  <c r="BM12" i="17"/>
  <c r="BM22" i="17"/>
  <c r="BM42" i="17"/>
  <c r="BN52" i="17" l="1"/>
  <c r="BO52" i="17" s="1"/>
  <c r="BP52" i="17" s="1"/>
  <c r="BR52" i="17" s="1"/>
  <c r="BN32" i="17"/>
  <c r="BO32" i="17" s="1"/>
  <c r="BP32" i="17" s="1"/>
  <c r="BR32" i="17" s="1"/>
  <c r="BN42" i="17"/>
  <c r="BO42" i="17" s="1"/>
  <c r="BP42" i="17" s="1"/>
  <c r="BR42" i="17" s="1"/>
  <c r="BN22" i="17"/>
  <c r="BO22" i="17" s="1"/>
  <c r="BP22" i="17" s="1"/>
  <c r="BR22" i="17" s="1"/>
  <c r="BN12" i="17"/>
  <c r="BO12" i="17" s="1"/>
  <c r="BP12" i="17" s="1"/>
  <c r="BR12" i="17" s="1"/>
  <c r="BH61" i="16" l="1"/>
  <c r="BD61" i="16"/>
  <c r="BE61" i="16" s="1"/>
  <c r="BH60" i="16"/>
  <c r="BD60" i="16"/>
  <c r="BE60" i="16" s="1"/>
  <c r="BJ60" i="16" s="1"/>
  <c r="BK60" i="16" s="1"/>
  <c r="BH59" i="16"/>
  <c r="BD59" i="16"/>
  <c r="BE59" i="16" s="1"/>
  <c r="BL59" i="16" s="1"/>
  <c r="BH58" i="16"/>
  <c r="BD58" i="16"/>
  <c r="BE58" i="16" s="1"/>
  <c r="BH57" i="16"/>
  <c r="BD57" i="16"/>
  <c r="BE57" i="16" s="1"/>
  <c r="BH56" i="16"/>
  <c r="BD56" i="16"/>
  <c r="BE56" i="16" s="1"/>
  <c r="BJ56" i="16" s="1"/>
  <c r="BK56" i="16" s="1"/>
  <c r="BH55" i="16"/>
  <c r="BD55" i="16"/>
  <c r="BE55" i="16" s="1"/>
  <c r="BL55" i="16" s="1"/>
  <c r="BH54" i="16"/>
  <c r="BD54" i="16"/>
  <c r="BE54" i="16" s="1"/>
  <c r="BH53" i="16"/>
  <c r="BD53" i="16"/>
  <c r="BE53" i="16" s="1"/>
  <c r="BH52" i="16"/>
  <c r="BD52" i="16"/>
  <c r="BE52" i="16" s="1"/>
  <c r="BL52" i="16" s="1"/>
  <c r="AJ52" i="16"/>
  <c r="AK52" i="16" s="1"/>
  <c r="BQ52" i="16" s="1"/>
  <c r="P52" i="16"/>
  <c r="O52" i="16"/>
  <c r="J52" i="16"/>
  <c r="BH51" i="16"/>
  <c r="BD51" i="16"/>
  <c r="BE51" i="16" s="1"/>
  <c r="BL50" i="16"/>
  <c r="BK50" i="16"/>
  <c r="BH50" i="16"/>
  <c r="BD50" i="16"/>
  <c r="BE50" i="16" s="1"/>
  <c r="BJ50" i="16" s="1"/>
  <c r="BH49" i="16"/>
  <c r="BD49" i="16"/>
  <c r="BE49" i="16" s="1"/>
  <c r="BL49" i="16" s="1"/>
  <c r="BH48" i="16"/>
  <c r="BD48" i="16"/>
  <c r="BE48" i="16" s="1"/>
  <c r="BH47" i="16"/>
  <c r="BD47" i="16"/>
  <c r="BE47" i="16" s="1"/>
  <c r="BH46" i="16"/>
  <c r="BD46" i="16"/>
  <c r="BE46" i="16" s="1"/>
  <c r="BJ46" i="16" s="1"/>
  <c r="BK46" i="16" s="1"/>
  <c r="BH45" i="16"/>
  <c r="BD45" i="16"/>
  <c r="BE45" i="16" s="1"/>
  <c r="BL45" i="16" s="1"/>
  <c r="BH44" i="16"/>
  <c r="BD44" i="16"/>
  <c r="BE44" i="16" s="1"/>
  <c r="BH43" i="16"/>
  <c r="BD43" i="16"/>
  <c r="BE43" i="16" s="1"/>
  <c r="BH42" i="16"/>
  <c r="BD42" i="16"/>
  <c r="BE42" i="16" s="1"/>
  <c r="BL42" i="16" s="1"/>
  <c r="AJ42" i="16"/>
  <c r="AK42" i="16" s="1"/>
  <c r="BQ42" i="16" s="1"/>
  <c r="P42" i="16"/>
  <c r="O42" i="16"/>
  <c r="AL42" i="16" s="1"/>
  <c r="J42" i="16"/>
  <c r="BH41" i="16"/>
  <c r="BD41" i="16"/>
  <c r="BE41" i="16" s="1"/>
  <c r="BH40" i="16"/>
  <c r="BD40" i="16"/>
  <c r="BE40" i="16" s="1"/>
  <c r="BJ40" i="16" s="1"/>
  <c r="BK40" i="16" s="1"/>
  <c r="BH39" i="16"/>
  <c r="BD39" i="16"/>
  <c r="BE39" i="16" s="1"/>
  <c r="BL39" i="16" s="1"/>
  <c r="BH38" i="16"/>
  <c r="BD38" i="16"/>
  <c r="BE38" i="16" s="1"/>
  <c r="BH37" i="16"/>
  <c r="BD37" i="16"/>
  <c r="BE37" i="16" s="1"/>
  <c r="BH36" i="16"/>
  <c r="BD36" i="16"/>
  <c r="BE36" i="16" s="1"/>
  <c r="BJ36" i="16" s="1"/>
  <c r="BK36" i="16" s="1"/>
  <c r="BH35" i="16"/>
  <c r="BD35" i="16"/>
  <c r="BE35" i="16" s="1"/>
  <c r="BL35" i="16" s="1"/>
  <c r="BH34" i="16"/>
  <c r="BD34" i="16"/>
  <c r="BE34" i="16" s="1"/>
  <c r="BH33" i="16"/>
  <c r="BD33" i="16"/>
  <c r="BE33" i="16" s="1"/>
  <c r="BQ32" i="16"/>
  <c r="BJ32" i="16"/>
  <c r="BK32" i="16" s="1"/>
  <c r="BH32" i="16"/>
  <c r="BD32" i="16"/>
  <c r="BE32" i="16" s="1"/>
  <c r="BL32" i="16" s="1"/>
  <c r="AJ32" i="16"/>
  <c r="AK32" i="16" s="1"/>
  <c r="P32" i="16"/>
  <c r="O32" i="16"/>
  <c r="AL32" i="16" s="1"/>
  <c r="J32" i="16"/>
  <c r="BH31" i="16"/>
  <c r="BD31" i="16"/>
  <c r="BE31" i="16" s="1"/>
  <c r="BH30" i="16"/>
  <c r="BD30" i="16"/>
  <c r="BE30" i="16" s="1"/>
  <c r="BJ30" i="16" s="1"/>
  <c r="BK30" i="16" s="1"/>
  <c r="BH29" i="16"/>
  <c r="BD29" i="16"/>
  <c r="BE29" i="16" s="1"/>
  <c r="BL29" i="16" s="1"/>
  <c r="BH28" i="16"/>
  <c r="BE28" i="16"/>
  <c r="BD28" i="16"/>
  <c r="BH27" i="16"/>
  <c r="BD27" i="16"/>
  <c r="BE27" i="16" s="1"/>
  <c r="BH26" i="16"/>
  <c r="BD26" i="16"/>
  <c r="BE26" i="16" s="1"/>
  <c r="BJ26" i="16" s="1"/>
  <c r="BK26" i="16" s="1"/>
  <c r="BH25" i="16"/>
  <c r="BD25" i="16"/>
  <c r="BE25" i="16" s="1"/>
  <c r="BL25" i="16" s="1"/>
  <c r="BH24" i="16"/>
  <c r="BD24" i="16"/>
  <c r="BE24" i="16" s="1"/>
  <c r="BH23" i="16"/>
  <c r="BD23" i="16"/>
  <c r="BE23" i="16" s="1"/>
  <c r="BH22" i="16"/>
  <c r="BD22" i="16"/>
  <c r="BE22" i="16" s="1"/>
  <c r="BL22" i="16" s="1"/>
  <c r="AJ22" i="16"/>
  <c r="AK22" i="16" s="1"/>
  <c r="BQ22" i="16" s="1"/>
  <c r="P22" i="16"/>
  <c r="O22" i="16"/>
  <c r="J22" i="16"/>
  <c r="BH21" i="16"/>
  <c r="BD21" i="16"/>
  <c r="BE21" i="16" s="1"/>
  <c r="BH20" i="16"/>
  <c r="BD20" i="16"/>
  <c r="BE20" i="16" s="1"/>
  <c r="BJ20" i="16" s="1"/>
  <c r="BK20" i="16" s="1"/>
  <c r="BH19" i="16"/>
  <c r="BD19" i="16"/>
  <c r="BE19" i="16" s="1"/>
  <c r="BL19" i="16" s="1"/>
  <c r="BH18" i="16"/>
  <c r="BD18" i="16"/>
  <c r="BE18" i="16" s="1"/>
  <c r="BH17" i="16"/>
  <c r="BD17" i="16"/>
  <c r="BE17" i="16" s="1"/>
  <c r="BH16" i="16"/>
  <c r="BD16" i="16"/>
  <c r="BE16" i="16" s="1"/>
  <c r="BJ16" i="16" s="1"/>
  <c r="BK16" i="16" s="1"/>
  <c r="BJ15" i="16"/>
  <c r="BK15" i="16" s="1"/>
  <c r="BH15" i="16"/>
  <c r="BD15" i="16"/>
  <c r="BE15" i="16" s="1"/>
  <c r="BL15" i="16" s="1"/>
  <c r="BH14" i="16"/>
  <c r="BD14" i="16"/>
  <c r="BE14" i="16" s="1"/>
  <c r="BH13" i="16"/>
  <c r="BD13" i="16"/>
  <c r="BE13" i="16" s="1"/>
  <c r="BH12" i="16"/>
  <c r="BD12" i="16"/>
  <c r="BE12" i="16" s="1"/>
  <c r="BL12" i="16" s="1"/>
  <c r="AJ12" i="16"/>
  <c r="AK12" i="16" s="1"/>
  <c r="BQ12" i="16" s="1"/>
  <c r="P12" i="16"/>
  <c r="O12" i="16"/>
  <c r="J12" i="16"/>
  <c r="BL20" i="16" l="1"/>
  <c r="BJ59" i="16"/>
  <c r="BK59" i="16" s="1"/>
  <c r="BJ42" i="16"/>
  <c r="BK42" i="16" s="1"/>
  <c r="BL56" i="16"/>
  <c r="BL30" i="16"/>
  <c r="BJ39" i="16"/>
  <c r="BK39" i="16" s="1"/>
  <c r="BL36" i="16"/>
  <c r="AL12" i="16"/>
  <c r="BL14" i="16"/>
  <c r="BJ14" i="16"/>
  <c r="BK14" i="16" s="1"/>
  <c r="BL48" i="16"/>
  <c r="BJ48" i="16"/>
  <c r="BK48" i="16" s="1"/>
  <c r="BJ54" i="16"/>
  <c r="BK54" i="16" s="1"/>
  <c r="BL54" i="16"/>
  <c r="BJ24" i="16"/>
  <c r="BK24" i="16" s="1"/>
  <c r="BL24" i="16"/>
  <c r="BJ38" i="16"/>
  <c r="BK38" i="16" s="1"/>
  <c r="BL38" i="16"/>
  <c r="BJ18" i="16"/>
  <c r="BK18" i="16" s="1"/>
  <c r="BL18" i="16"/>
  <c r="BJ58" i="16"/>
  <c r="BK58" i="16" s="1"/>
  <c r="BL58" i="16"/>
  <c r="BL13" i="16"/>
  <c r="BJ13" i="16"/>
  <c r="BK13" i="16" s="1"/>
  <c r="BL21" i="16"/>
  <c r="BJ21" i="16"/>
  <c r="BK21" i="16" s="1"/>
  <c r="BJ22" i="16"/>
  <c r="BK22" i="16" s="1"/>
  <c r="BL43" i="16"/>
  <c r="BJ43" i="16"/>
  <c r="BK43" i="16" s="1"/>
  <c r="BJ35" i="16"/>
  <c r="BK35" i="16" s="1"/>
  <c r="BJ12" i="16"/>
  <c r="BK12" i="16" s="1"/>
  <c r="BL16" i="16"/>
  <c r="BJ19" i="16"/>
  <c r="BK19" i="16" s="1"/>
  <c r="BL33" i="16"/>
  <c r="BJ33" i="16"/>
  <c r="BK33" i="16" s="1"/>
  <c r="BJ55" i="16"/>
  <c r="BK55" i="16" s="1"/>
  <c r="BL60" i="16"/>
  <c r="BJ34" i="16"/>
  <c r="BK34" i="16" s="1"/>
  <c r="BM32" i="16" s="1"/>
  <c r="BL34" i="16"/>
  <c r="BJ45" i="16"/>
  <c r="BK45" i="16" s="1"/>
  <c r="BL57" i="16"/>
  <c r="BJ57" i="16"/>
  <c r="BK57" i="16" s="1"/>
  <c r="BL26" i="16"/>
  <c r="BJ29" i="16"/>
  <c r="BK29" i="16" s="1"/>
  <c r="BJ52" i="16"/>
  <c r="BK52" i="16" s="1"/>
  <c r="BL27" i="16"/>
  <c r="BJ27" i="16"/>
  <c r="BK27" i="16" s="1"/>
  <c r="BL17" i="16"/>
  <c r="BJ17" i="16"/>
  <c r="BK17" i="16" s="1"/>
  <c r="AL22" i="16"/>
  <c r="BJ25" i="16"/>
  <c r="BK25" i="16" s="1"/>
  <c r="BL40" i="16"/>
  <c r="BL44" i="16"/>
  <c r="BJ44" i="16"/>
  <c r="BK44" i="16" s="1"/>
  <c r="BL46" i="16"/>
  <c r="BJ49" i="16"/>
  <c r="BK49" i="16" s="1"/>
  <c r="AL52" i="16"/>
  <c r="BL53" i="16"/>
  <c r="BJ53" i="16"/>
  <c r="BK53" i="16" s="1"/>
  <c r="BL61" i="16"/>
  <c r="BJ61" i="16"/>
  <c r="BK61" i="16" s="1"/>
  <c r="BL31" i="16"/>
  <c r="BJ31" i="16"/>
  <c r="BK31" i="16" s="1"/>
  <c r="BL37" i="16"/>
  <c r="BJ37" i="16"/>
  <c r="BK37" i="16" s="1"/>
  <c r="BL51" i="16"/>
  <c r="BJ51" i="16"/>
  <c r="BK51" i="16" s="1"/>
  <c r="BL23" i="16"/>
  <c r="BJ23" i="16"/>
  <c r="BK23" i="16" s="1"/>
  <c r="BL28" i="16"/>
  <c r="BJ28" i="16"/>
  <c r="BK28" i="16" s="1"/>
  <c r="BL41" i="16"/>
  <c r="BJ41" i="16"/>
  <c r="BK41" i="16" s="1"/>
  <c r="BL47" i="16"/>
  <c r="BJ47" i="16"/>
  <c r="BK47" i="16" s="1"/>
  <c r="BM42" i="16" l="1"/>
  <c r="BM12" i="16"/>
  <c r="BN42" i="16"/>
  <c r="BO42" i="16" s="1"/>
  <c r="BP42" i="16" s="1"/>
  <c r="BR42" i="16" s="1"/>
  <c r="BN32" i="16"/>
  <c r="BO32" i="16" s="1"/>
  <c r="BP32" i="16" s="1"/>
  <c r="BR32" i="16" s="1"/>
  <c r="BM52" i="16"/>
  <c r="BM22" i="16"/>
  <c r="BN12" i="16"/>
  <c r="BO12" i="16" s="1"/>
  <c r="BP12" i="16" s="1"/>
  <c r="BR12" i="16" s="1"/>
  <c r="BN22" i="16" l="1"/>
  <c r="BO22" i="16" s="1"/>
  <c r="BP22" i="16" s="1"/>
  <c r="BR22" i="16" s="1"/>
  <c r="BN52" i="16"/>
  <c r="BO52" i="16" s="1"/>
  <c r="BP52" i="16" s="1"/>
  <c r="BR52" i="16" s="1"/>
  <c r="BH61" i="15" l="1"/>
  <c r="BD61" i="15"/>
  <c r="BE61" i="15" s="1"/>
  <c r="BL61" i="15" s="1"/>
  <c r="BH60" i="15"/>
  <c r="BD60" i="15"/>
  <c r="BE60" i="15" s="1"/>
  <c r="BH59" i="15"/>
  <c r="BE59" i="15"/>
  <c r="BL59" i="15" s="1"/>
  <c r="BD59" i="15"/>
  <c r="BH58" i="15"/>
  <c r="BD58" i="15"/>
  <c r="BE58" i="15" s="1"/>
  <c r="BH57" i="15"/>
  <c r="BD57" i="15"/>
  <c r="BE57" i="15" s="1"/>
  <c r="BL57" i="15" s="1"/>
  <c r="BH56" i="15"/>
  <c r="BD56" i="15"/>
  <c r="BE56" i="15" s="1"/>
  <c r="BH55" i="15"/>
  <c r="BD55" i="15"/>
  <c r="BE55" i="15" s="1"/>
  <c r="BH54" i="15"/>
  <c r="BD54" i="15"/>
  <c r="BE54" i="15" s="1"/>
  <c r="BH53" i="15"/>
  <c r="BD53" i="15"/>
  <c r="BE53" i="15" s="1"/>
  <c r="BH52" i="15"/>
  <c r="BD52" i="15"/>
  <c r="BE52" i="15" s="1"/>
  <c r="AJ52" i="15"/>
  <c r="AK52" i="15" s="1"/>
  <c r="BQ52" i="15" s="1"/>
  <c r="P52" i="15"/>
  <c r="O52" i="15"/>
  <c r="J52" i="15"/>
  <c r="BH51" i="15"/>
  <c r="BD51" i="15"/>
  <c r="BE51" i="15" s="1"/>
  <c r="BH50" i="15"/>
  <c r="BD50" i="15"/>
  <c r="BE50" i="15" s="1"/>
  <c r="BH49" i="15"/>
  <c r="BD49" i="15"/>
  <c r="BE49" i="15" s="1"/>
  <c r="BH48" i="15"/>
  <c r="BD48" i="15"/>
  <c r="BE48" i="15" s="1"/>
  <c r="BH47" i="15"/>
  <c r="BD47" i="15"/>
  <c r="BE47" i="15" s="1"/>
  <c r="BH46" i="15"/>
  <c r="BD46" i="15"/>
  <c r="BE46" i="15" s="1"/>
  <c r="BH45" i="15"/>
  <c r="BD45" i="15"/>
  <c r="BE45" i="15" s="1"/>
  <c r="BH44" i="15"/>
  <c r="BD44" i="15"/>
  <c r="BE44" i="15" s="1"/>
  <c r="BH43" i="15"/>
  <c r="BD43" i="15"/>
  <c r="BE43" i="15" s="1"/>
  <c r="BH42" i="15"/>
  <c r="BD42" i="15"/>
  <c r="BE42" i="15" s="1"/>
  <c r="AJ42" i="15"/>
  <c r="AK42" i="15" s="1"/>
  <c r="BQ42" i="15" s="1"/>
  <c r="P42" i="15"/>
  <c r="O42" i="15"/>
  <c r="AL42" i="15" s="1"/>
  <c r="J42" i="15"/>
  <c r="BH41" i="15"/>
  <c r="BD41" i="15"/>
  <c r="BE41" i="15" s="1"/>
  <c r="BL41" i="15" s="1"/>
  <c r="BH40" i="15"/>
  <c r="BD40" i="15"/>
  <c r="BE40" i="15" s="1"/>
  <c r="BH39" i="15"/>
  <c r="BD39" i="15"/>
  <c r="BE39" i="15" s="1"/>
  <c r="BH38" i="15"/>
  <c r="BD38" i="15"/>
  <c r="BE38" i="15" s="1"/>
  <c r="BH37" i="15"/>
  <c r="BD37" i="15"/>
  <c r="BE37" i="15" s="1"/>
  <c r="BL37" i="15" s="1"/>
  <c r="BH36" i="15"/>
  <c r="BD36" i="15"/>
  <c r="BE36" i="15" s="1"/>
  <c r="BH35" i="15"/>
  <c r="BD35" i="15"/>
  <c r="BE35" i="15" s="1"/>
  <c r="BH34" i="15"/>
  <c r="BD34" i="15"/>
  <c r="BE34" i="15" s="1"/>
  <c r="BH33" i="15"/>
  <c r="BD33" i="15"/>
  <c r="BE33" i="15" s="1"/>
  <c r="BL33" i="15" s="1"/>
  <c r="BH32" i="15"/>
  <c r="BD32" i="15"/>
  <c r="BE32" i="15" s="1"/>
  <c r="AJ32" i="15"/>
  <c r="AK32" i="15" s="1"/>
  <c r="BQ32" i="15" s="1"/>
  <c r="P32" i="15"/>
  <c r="O32" i="15"/>
  <c r="J32" i="15"/>
  <c r="BH31" i="15"/>
  <c r="BD31" i="15"/>
  <c r="BE31" i="15" s="1"/>
  <c r="BL31" i="15" s="1"/>
  <c r="BH30" i="15"/>
  <c r="BD30" i="15"/>
  <c r="BE30" i="15" s="1"/>
  <c r="BH29" i="15"/>
  <c r="BD29" i="15"/>
  <c r="BE29" i="15" s="1"/>
  <c r="BH28" i="15"/>
  <c r="BD28" i="15"/>
  <c r="BE28" i="15" s="1"/>
  <c r="BH27" i="15"/>
  <c r="BD27" i="15"/>
  <c r="BE27" i="15" s="1"/>
  <c r="BL27" i="15" s="1"/>
  <c r="BH26" i="15"/>
  <c r="BD26" i="15"/>
  <c r="BE26" i="15" s="1"/>
  <c r="BL25" i="15"/>
  <c r="BJ25" i="15"/>
  <c r="BK25" i="15" s="1"/>
  <c r="BH25" i="15"/>
  <c r="BE25" i="15"/>
  <c r="BD25" i="15"/>
  <c r="BH24" i="15"/>
  <c r="BD24" i="15"/>
  <c r="BE24" i="15" s="1"/>
  <c r="BH23" i="15"/>
  <c r="BD23" i="15"/>
  <c r="BE23" i="15" s="1"/>
  <c r="BL23" i="15" s="1"/>
  <c r="BH22" i="15"/>
  <c r="BD22" i="15"/>
  <c r="BE22" i="15" s="1"/>
  <c r="AJ22" i="15"/>
  <c r="AK22" i="15" s="1"/>
  <c r="BQ22" i="15" s="1"/>
  <c r="P22" i="15"/>
  <c r="O22" i="15"/>
  <c r="AL22" i="15" s="1"/>
  <c r="J22" i="15"/>
  <c r="BH21" i="15"/>
  <c r="BE21" i="15"/>
  <c r="BL21" i="15" s="1"/>
  <c r="BD21" i="15"/>
  <c r="BH20" i="15"/>
  <c r="BD20" i="15"/>
  <c r="BE20" i="15" s="1"/>
  <c r="BL19" i="15"/>
  <c r="BJ19" i="15"/>
  <c r="BK19" i="15" s="1"/>
  <c r="BH19" i="15"/>
  <c r="BE19" i="15"/>
  <c r="BD19" i="15"/>
  <c r="BH18" i="15"/>
  <c r="BD18" i="15"/>
  <c r="BE18" i="15" s="1"/>
  <c r="BH17" i="15"/>
  <c r="BE17" i="15"/>
  <c r="BL17" i="15" s="1"/>
  <c r="BD17" i="15"/>
  <c r="BH16" i="15"/>
  <c r="BD16" i="15"/>
  <c r="BE16" i="15" s="1"/>
  <c r="BH15" i="15"/>
  <c r="BE15" i="15"/>
  <c r="BL15" i="15" s="1"/>
  <c r="BD15" i="15"/>
  <c r="BH14" i="15"/>
  <c r="BD14" i="15"/>
  <c r="BE14" i="15" s="1"/>
  <c r="BH13" i="15"/>
  <c r="BD13" i="15"/>
  <c r="BE13" i="15" s="1"/>
  <c r="BH12" i="15"/>
  <c r="BD12" i="15"/>
  <c r="BE12" i="15" s="1"/>
  <c r="AJ12" i="15"/>
  <c r="AK12" i="15" s="1"/>
  <c r="BQ12" i="15" s="1"/>
  <c r="P12" i="15"/>
  <c r="O12" i="15"/>
  <c r="J12" i="15"/>
  <c r="BJ22" i="15" l="1"/>
  <c r="BK22" i="15" s="1"/>
  <c r="BL22" i="15"/>
  <c r="BL29" i="15"/>
  <c r="BJ29" i="15"/>
  <c r="BK29" i="15" s="1"/>
  <c r="BL45" i="15"/>
  <c r="BJ45" i="15"/>
  <c r="BK45" i="15" s="1"/>
  <c r="BL42" i="15"/>
  <c r="BJ42" i="15"/>
  <c r="BK42" i="15" s="1"/>
  <c r="BL52" i="15"/>
  <c r="BJ52" i="15"/>
  <c r="BK52" i="15" s="1"/>
  <c r="BL35" i="15"/>
  <c r="BJ35" i="15"/>
  <c r="BK35" i="15" s="1"/>
  <c r="BL39" i="15"/>
  <c r="BJ39" i="15"/>
  <c r="BK39" i="15" s="1"/>
  <c r="BL49" i="15"/>
  <c r="BJ49" i="15"/>
  <c r="BK49" i="15" s="1"/>
  <c r="BL55" i="15"/>
  <c r="BJ55" i="15"/>
  <c r="BK55" i="15" s="1"/>
  <c r="BL32" i="15"/>
  <c r="BJ32" i="15"/>
  <c r="BK32" i="15" s="1"/>
  <c r="BJ53" i="15"/>
  <c r="BK53" i="15" s="1"/>
  <c r="BL53" i="15"/>
  <c r="BJ59" i="15"/>
  <c r="BK59" i="15" s="1"/>
  <c r="BJ15" i="15"/>
  <c r="BK15" i="15" s="1"/>
  <c r="AL32" i="15"/>
  <c r="AL52" i="15"/>
  <c r="BJ12" i="15"/>
  <c r="BK12" i="15" s="1"/>
  <c r="BL12" i="15"/>
  <c r="AL12" i="15"/>
  <c r="BJ38" i="15"/>
  <c r="BK38" i="15" s="1"/>
  <c r="BL38" i="15"/>
  <c r="BL48" i="15"/>
  <c r="BJ48" i="15"/>
  <c r="BK48" i="15" s="1"/>
  <c r="BL51" i="15"/>
  <c r="BJ51" i="15"/>
  <c r="BK51" i="15" s="1"/>
  <c r="BJ16" i="15"/>
  <c r="BK16" i="15" s="1"/>
  <c r="BL16" i="15"/>
  <c r="BJ36" i="15"/>
  <c r="BK36" i="15" s="1"/>
  <c r="BL36" i="15"/>
  <c r="BJ14" i="15"/>
  <c r="BK14" i="15" s="1"/>
  <c r="BL14" i="15"/>
  <c r="BL43" i="15"/>
  <c r="BJ43" i="15"/>
  <c r="BK43" i="15" s="1"/>
  <c r="BL44" i="15"/>
  <c r="BJ44" i="15"/>
  <c r="BK44" i="15" s="1"/>
  <c r="BL47" i="15"/>
  <c r="BJ47" i="15"/>
  <c r="BK47" i="15" s="1"/>
  <c r="BJ50" i="15"/>
  <c r="BK50" i="15" s="1"/>
  <c r="BL50" i="15"/>
  <c r="BL54" i="15"/>
  <c r="BJ54" i="15"/>
  <c r="BK54" i="15" s="1"/>
  <c r="BL18" i="15"/>
  <c r="BJ18" i="15"/>
  <c r="BK18" i="15" s="1"/>
  <c r="BL13" i="15"/>
  <c r="BJ13" i="15"/>
  <c r="BK13" i="15" s="1"/>
  <c r="BJ30" i="15"/>
  <c r="BK30" i="15" s="1"/>
  <c r="BL30" i="15"/>
  <c r="BJ28" i="15"/>
  <c r="BK28" i="15" s="1"/>
  <c r="BL28" i="15"/>
  <c r="BJ34" i="15"/>
  <c r="BK34" i="15" s="1"/>
  <c r="BL34" i="15"/>
  <c r="BJ46" i="15"/>
  <c r="BK46" i="15" s="1"/>
  <c r="BL46" i="15"/>
  <c r="BJ56" i="15"/>
  <c r="BK56" i="15" s="1"/>
  <c r="BL56" i="15"/>
  <c r="BJ20" i="15"/>
  <c r="BK20" i="15" s="1"/>
  <c r="BL20" i="15"/>
  <c r="BJ26" i="15"/>
  <c r="BK26" i="15" s="1"/>
  <c r="BL26" i="15"/>
  <c r="BJ40" i="15"/>
  <c r="BK40" i="15" s="1"/>
  <c r="BL40" i="15"/>
  <c r="BJ60" i="15"/>
  <c r="BK60" i="15" s="1"/>
  <c r="BL60" i="15"/>
  <c r="BJ24" i="15"/>
  <c r="BK24" i="15" s="1"/>
  <c r="BL24" i="15"/>
  <c r="BL58" i="15"/>
  <c r="BJ58" i="15"/>
  <c r="BK58" i="15" s="1"/>
  <c r="BJ17" i="15"/>
  <c r="BK17" i="15" s="1"/>
  <c r="BJ21" i="15"/>
  <c r="BK21" i="15" s="1"/>
  <c r="BJ23" i="15"/>
  <c r="BK23" i="15" s="1"/>
  <c r="BM22" i="15" s="1"/>
  <c r="BJ27" i="15"/>
  <c r="BK27" i="15" s="1"/>
  <c r="BJ31" i="15"/>
  <c r="BK31" i="15" s="1"/>
  <c r="BJ33" i="15"/>
  <c r="BK33" i="15" s="1"/>
  <c r="BJ37" i="15"/>
  <c r="BK37" i="15" s="1"/>
  <c r="BJ41" i="15"/>
  <c r="BK41" i="15" s="1"/>
  <c r="BJ57" i="15"/>
  <c r="BK57" i="15" s="1"/>
  <c r="BJ61" i="15"/>
  <c r="BK61" i="15" s="1"/>
  <c r="BH61" i="14"/>
  <c r="BD61" i="14"/>
  <c r="BE61" i="14" s="1"/>
  <c r="BH60" i="14"/>
  <c r="BD60" i="14"/>
  <c r="BE60" i="14" s="1"/>
  <c r="BH59" i="14"/>
  <c r="BD59" i="14"/>
  <c r="BE59" i="14" s="1"/>
  <c r="BH58" i="14"/>
  <c r="BD58" i="14"/>
  <c r="BE58" i="14" s="1"/>
  <c r="BH57" i="14"/>
  <c r="BD57" i="14"/>
  <c r="BE57" i="14" s="1"/>
  <c r="BH56" i="14"/>
  <c r="BD56" i="14"/>
  <c r="BE56" i="14" s="1"/>
  <c r="BH55" i="14"/>
  <c r="BD55" i="14"/>
  <c r="BE55" i="14" s="1"/>
  <c r="BH54" i="14"/>
  <c r="BD54" i="14"/>
  <c r="BE54" i="14" s="1"/>
  <c r="BH53" i="14"/>
  <c r="BD53" i="14"/>
  <c r="BE53" i="14" s="1"/>
  <c r="BH52" i="14"/>
  <c r="BD52" i="14"/>
  <c r="BE52" i="14" s="1"/>
  <c r="AJ52" i="14"/>
  <c r="AK52" i="14" s="1"/>
  <c r="BQ52" i="14" s="1"/>
  <c r="P52" i="14"/>
  <c r="O52" i="14"/>
  <c r="AL52" i="14" s="1"/>
  <c r="J52" i="14"/>
  <c r="BH51" i="14"/>
  <c r="BD51" i="14"/>
  <c r="BE51" i="14" s="1"/>
  <c r="BH50" i="14"/>
  <c r="BD50" i="14"/>
  <c r="BE50" i="14" s="1"/>
  <c r="BH49" i="14"/>
  <c r="BD49" i="14"/>
  <c r="BE49" i="14" s="1"/>
  <c r="BH48" i="14"/>
  <c r="BD48" i="14"/>
  <c r="BE48" i="14" s="1"/>
  <c r="BH47" i="14"/>
  <c r="BD47" i="14"/>
  <c r="BE47" i="14" s="1"/>
  <c r="BH46" i="14"/>
  <c r="BD46" i="14"/>
  <c r="BE46" i="14" s="1"/>
  <c r="BH45" i="14"/>
  <c r="BD45" i="14"/>
  <c r="BE45" i="14" s="1"/>
  <c r="BH44" i="14"/>
  <c r="BD44" i="14"/>
  <c r="BE44" i="14" s="1"/>
  <c r="BH43" i="14"/>
  <c r="BD43" i="14"/>
  <c r="BE43" i="14" s="1"/>
  <c r="BH42" i="14"/>
  <c r="BD42" i="14"/>
  <c r="BE42" i="14" s="1"/>
  <c r="AJ42" i="14"/>
  <c r="AK42" i="14" s="1"/>
  <c r="BQ42" i="14" s="1"/>
  <c r="P42" i="14"/>
  <c r="O42" i="14"/>
  <c r="J42" i="14"/>
  <c r="BH41" i="14"/>
  <c r="BD41" i="14"/>
  <c r="BE41" i="14" s="1"/>
  <c r="BH40" i="14"/>
  <c r="BD40" i="14"/>
  <c r="BE40" i="14" s="1"/>
  <c r="BH39" i="14"/>
  <c r="BD39" i="14"/>
  <c r="BE39" i="14" s="1"/>
  <c r="BH38" i="14"/>
  <c r="BD38" i="14"/>
  <c r="BE38" i="14" s="1"/>
  <c r="BH37" i="14"/>
  <c r="BD37" i="14"/>
  <c r="BE37" i="14" s="1"/>
  <c r="BH36" i="14"/>
  <c r="BD36" i="14"/>
  <c r="BE36" i="14" s="1"/>
  <c r="BH35" i="14"/>
  <c r="BD35" i="14"/>
  <c r="BE35" i="14" s="1"/>
  <c r="BH34" i="14"/>
  <c r="BD34" i="14"/>
  <c r="BE34" i="14" s="1"/>
  <c r="BH33" i="14"/>
  <c r="BD33" i="14"/>
  <c r="BE33" i="14" s="1"/>
  <c r="BH32" i="14"/>
  <c r="BD32" i="14"/>
  <c r="BE32" i="14" s="1"/>
  <c r="AJ32" i="14"/>
  <c r="AK32" i="14" s="1"/>
  <c r="BQ32" i="14" s="1"/>
  <c r="P32" i="14"/>
  <c r="O32" i="14"/>
  <c r="AL32" i="14" s="1"/>
  <c r="J32" i="14"/>
  <c r="BH31" i="14"/>
  <c r="BD31" i="14"/>
  <c r="BE31" i="14" s="1"/>
  <c r="BH30" i="14"/>
  <c r="BD30" i="14"/>
  <c r="BE30" i="14" s="1"/>
  <c r="BH29" i="14"/>
  <c r="BD29" i="14"/>
  <c r="BE29" i="14" s="1"/>
  <c r="BH28" i="14"/>
  <c r="BD28" i="14"/>
  <c r="BE28" i="14" s="1"/>
  <c r="BH27" i="14"/>
  <c r="BD27" i="14"/>
  <c r="BE27" i="14" s="1"/>
  <c r="BH26" i="14"/>
  <c r="BD26" i="14"/>
  <c r="BE26" i="14" s="1"/>
  <c r="BH25" i="14"/>
  <c r="BD25" i="14"/>
  <c r="BE25" i="14" s="1"/>
  <c r="BH24" i="14"/>
  <c r="BD24" i="14"/>
  <c r="BE24" i="14" s="1"/>
  <c r="BH23" i="14"/>
  <c r="BD23" i="14"/>
  <c r="BE23" i="14" s="1"/>
  <c r="BH22" i="14"/>
  <c r="BD22" i="14"/>
  <c r="BE22" i="14" s="1"/>
  <c r="AJ22" i="14"/>
  <c r="AK22" i="14" s="1"/>
  <c r="BQ22" i="14" s="1"/>
  <c r="P22" i="14"/>
  <c r="O22" i="14"/>
  <c r="J22" i="14"/>
  <c r="BH21" i="14"/>
  <c r="BD21" i="14"/>
  <c r="BE21" i="14" s="1"/>
  <c r="BH20" i="14"/>
  <c r="BD20" i="14"/>
  <c r="BE20" i="14" s="1"/>
  <c r="BH19" i="14"/>
  <c r="BD19" i="14"/>
  <c r="BE19" i="14" s="1"/>
  <c r="BH18" i="14"/>
  <c r="BD18" i="14"/>
  <c r="BE18" i="14" s="1"/>
  <c r="BH17" i="14"/>
  <c r="BD17" i="14"/>
  <c r="BE17" i="14" s="1"/>
  <c r="BH16" i="14"/>
  <c r="BD16" i="14"/>
  <c r="BE16" i="14" s="1"/>
  <c r="BH15" i="14"/>
  <c r="BD15" i="14"/>
  <c r="BE15" i="14" s="1"/>
  <c r="BH14" i="14"/>
  <c r="BD14" i="14"/>
  <c r="BE14" i="14" s="1"/>
  <c r="BH13" i="14"/>
  <c r="BD13" i="14"/>
  <c r="BE13" i="14" s="1"/>
  <c r="BH12" i="14"/>
  <c r="BD12" i="14"/>
  <c r="BE12" i="14" s="1"/>
  <c r="AJ12" i="14"/>
  <c r="AK12" i="14" s="1"/>
  <c r="BQ12" i="14" s="1"/>
  <c r="P12" i="14"/>
  <c r="O12" i="14"/>
  <c r="J12" i="14"/>
  <c r="BM42" i="15" l="1"/>
  <c r="BM32" i="15"/>
  <c r="BM52" i="15"/>
  <c r="BM12" i="15"/>
  <c r="BN12" i="15" s="1"/>
  <c r="BO12" i="15" s="1"/>
  <c r="BP12" i="15" s="1"/>
  <c r="BR12" i="15" s="1"/>
  <c r="BN32" i="15"/>
  <c r="BO32" i="15" s="1"/>
  <c r="BP32" i="15" s="1"/>
  <c r="BR32" i="15" s="1"/>
  <c r="BN52" i="15"/>
  <c r="BO52" i="15" s="1"/>
  <c r="BP52" i="15" s="1"/>
  <c r="BR52" i="15" s="1"/>
  <c r="BN42" i="15"/>
  <c r="BO42" i="15" s="1"/>
  <c r="BP42" i="15" s="1"/>
  <c r="BR42" i="15" s="1"/>
  <c r="BN22" i="15"/>
  <c r="BO22" i="15" s="1"/>
  <c r="BP22" i="15" s="1"/>
  <c r="BR22" i="15" s="1"/>
  <c r="AL12" i="14"/>
  <c r="BL37" i="14"/>
  <c r="BJ37" i="14"/>
  <c r="BK37" i="14" s="1"/>
  <c r="BL58" i="14"/>
  <c r="BJ58" i="14"/>
  <c r="BK58" i="14" s="1"/>
  <c r="BL13" i="14"/>
  <c r="BJ13" i="14"/>
  <c r="BK13" i="14" s="1"/>
  <c r="BJ22" i="14"/>
  <c r="BK22" i="14" s="1"/>
  <c r="BL22" i="14"/>
  <c r="BL29" i="14"/>
  <c r="BJ29" i="14"/>
  <c r="BK29" i="14" s="1"/>
  <c r="BJ34" i="14"/>
  <c r="BK34" i="14" s="1"/>
  <c r="BL34" i="14"/>
  <c r="BL41" i="14"/>
  <c r="BJ41" i="14"/>
  <c r="BK41" i="14" s="1"/>
  <c r="BJ50" i="14"/>
  <c r="BK50" i="14" s="1"/>
  <c r="BL50" i="14"/>
  <c r="BJ55" i="14"/>
  <c r="BK55" i="14" s="1"/>
  <c r="BL55" i="14"/>
  <c r="BL17" i="14"/>
  <c r="BJ17" i="14"/>
  <c r="BK17" i="14" s="1"/>
  <c r="BJ38" i="14"/>
  <c r="BK38" i="14" s="1"/>
  <c r="BL38" i="14"/>
  <c r="BL43" i="14"/>
  <c r="BJ43" i="14"/>
  <c r="BK43" i="14" s="1"/>
  <c r="BJ52" i="14"/>
  <c r="BK52" i="14" s="1"/>
  <c r="BL52" i="14"/>
  <c r="BJ59" i="14"/>
  <c r="BK59" i="14" s="1"/>
  <c r="BL59" i="14"/>
  <c r="BJ14" i="14"/>
  <c r="BK14" i="14" s="1"/>
  <c r="BL14" i="14"/>
  <c r="BL21" i="14"/>
  <c r="BJ21" i="14"/>
  <c r="BK21" i="14" s="1"/>
  <c r="BJ30" i="14"/>
  <c r="BK30" i="14" s="1"/>
  <c r="BL30" i="14"/>
  <c r="BL35" i="14"/>
  <c r="BJ35" i="14"/>
  <c r="BK35" i="14" s="1"/>
  <c r="BL47" i="14"/>
  <c r="BJ47" i="14"/>
  <c r="BK47" i="14" s="1"/>
  <c r="BJ56" i="14"/>
  <c r="BK56" i="14" s="1"/>
  <c r="BL56" i="14"/>
  <c r="BJ20" i="14"/>
  <c r="BK20" i="14" s="1"/>
  <c r="BL20" i="14"/>
  <c r="BJ25" i="14"/>
  <c r="BK25" i="14" s="1"/>
  <c r="BL25" i="14"/>
  <c r="BJ46" i="14"/>
  <c r="BK46" i="14" s="1"/>
  <c r="BL46" i="14"/>
  <c r="BJ26" i="14"/>
  <c r="BK26" i="14" s="1"/>
  <c r="BL26" i="14"/>
  <c r="BL18" i="14"/>
  <c r="BJ18" i="14"/>
  <c r="BK18" i="14" s="1"/>
  <c r="BL23" i="14"/>
  <c r="BJ23" i="14"/>
  <c r="BK23" i="14" s="1"/>
  <c r="BJ32" i="14"/>
  <c r="BK32" i="14" s="1"/>
  <c r="BL32" i="14"/>
  <c r="BL39" i="14"/>
  <c r="BJ39" i="14"/>
  <c r="BK39" i="14" s="1"/>
  <c r="AL42" i="14"/>
  <c r="BJ44" i="14"/>
  <c r="BK44" i="14" s="1"/>
  <c r="BL44" i="14"/>
  <c r="BL51" i="14"/>
  <c r="BJ51" i="14"/>
  <c r="BK51" i="14" s="1"/>
  <c r="BJ60" i="14"/>
  <c r="BK60" i="14" s="1"/>
  <c r="BL60" i="14"/>
  <c r="BJ15" i="14"/>
  <c r="BK15" i="14" s="1"/>
  <c r="BL15" i="14"/>
  <c r="BL27" i="14"/>
  <c r="BJ27" i="14"/>
  <c r="BK27" i="14" s="1"/>
  <c r="BJ36" i="14"/>
  <c r="BK36" i="14" s="1"/>
  <c r="BL36" i="14"/>
  <c r="BL48" i="14"/>
  <c r="BJ48" i="14"/>
  <c r="BK48" i="14" s="1"/>
  <c r="BL53" i="14"/>
  <c r="BJ53" i="14"/>
  <c r="BK53" i="14" s="1"/>
  <c r="BJ12" i="14"/>
  <c r="BK12" i="14" s="1"/>
  <c r="BL12" i="14"/>
  <c r="BJ19" i="14"/>
  <c r="BK19" i="14" s="1"/>
  <c r="BL19" i="14"/>
  <c r="AL22" i="14"/>
  <c r="BL24" i="14"/>
  <c r="BJ24" i="14"/>
  <c r="BK24" i="14" s="1"/>
  <c r="BL31" i="14"/>
  <c r="BJ31" i="14"/>
  <c r="BK31" i="14" s="1"/>
  <c r="BJ40" i="14"/>
  <c r="BK40" i="14" s="1"/>
  <c r="BL40" i="14"/>
  <c r="BL45" i="14"/>
  <c r="BJ45" i="14"/>
  <c r="BK45" i="14" s="1"/>
  <c r="BL57" i="14"/>
  <c r="BJ57" i="14"/>
  <c r="BK57" i="14" s="1"/>
  <c r="BL61" i="14"/>
  <c r="BJ61" i="14"/>
  <c r="BK61" i="14" s="1"/>
  <c r="BJ16" i="14"/>
  <c r="BK16" i="14" s="1"/>
  <c r="BL16" i="14"/>
  <c r="BL28" i="14"/>
  <c r="BJ28" i="14"/>
  <c r="BK28" i="14" s="1"/>
  <c r="BL33" i="14"/>
  <c r="BJ33" i="14"/>
  <c r="BK33" i="14" s="1"/>
  <c r="BL42" i="14"/>
  <c r="BJ42" i="14"/>
  <c r="BK42" i="14" s="1"/>
  <c r="BL49" i="14"/>
  <c r="BJ49" i="14"/>
  <c r="BK49" i="14" s="1"/>
  <c r="BL54" i="14"/>
  <c r="BJ54" i="14"/>
  <c r="BK54" i="14" s="1"/>
  <c r="BM22" i="14" l="1"/>
  <c r="BM32" i="14"/>
  <c r="BM12" i="14"/>
  <c r="BM42" i="14"/>
  <c r="BM52" i="14"/>
  <c r="BN32" i="14" l="1"/>
  <c r="BO32" i="14" s="1"/>
  <c r="BP32" i="14" s="1"/>
  <c r="BR32" i="14" s="1"/>
  <c r="BN22" i="14"/>
  <c r="BO22" i="14" s="1"/>
  <c r="BP22" i="14" s="1"/>
  <c r="BR22" i="14" s="1"/>
  <c r="BN52" i="14"/>
  <c r="BO52" i="14" s="1"/>
  <c r="BP52" i="14" s="1"/>
  <c r="BR52" i="14" s="1"/>
  <c r="BN42" i="14"/>
  <c r="BO42" i="14" s="1"/>
  <c r="BP42" i="14" s="1"/>
  <c r="BR42" i="14" s="1"/>
  <c r="BN12" i="14"/>
  <c r="BO12" i="14" s="1"/>
  <c r="BP12" i="14" s="1"/>
  <c r="BR12" i="14" s="1"/>
  <c r="BH61" i="13" l="1"/>
  <c r="BD61" i="13"/>
  <c r="BE61" i="13" s="1"/>
  <c r="BH60" i="13"/>
  <c r="BD60" i="13"/>
  <c r="BE60" i="13" s="1"/>
  <c r="BH59" i="13"/>
  <c r="BD59" i="13"/>
  <c r="BE59" i="13" s="1"/>
  <c r="BH58" i="13"/>
  <c r="BD58" i="13"/>
  <c r="BE58" i="13" s="1"/>
  <c r="BL58" i="13" s="1"/>
  <c r="BH57" i="13"/>
  <c r="BD57" i="13"/>
  <c r="BE57" i="13" s="1"/>
  <c r="BH56" i="13"/>
  <c r="BD56" i="13"/>
  <c r="BE56" i="13" s="1"/>
  <c r="BH55" i="13"/>
  <c r="BD55" i="13"/>
  <c r="BE55" i="13" s="1"/>
  <c r="BH54" i="13"/>
  <c r="BD54" i="13"/>
  <c r="BE54" i="13" s="1"/>
  <c r="BL54" i="13" s="1"/>
  <c r="BH53" i="13"/>
  <c r="BD53" i="13"/>
  <c r="BE53" i="13" s="1"/>
  <c r="BH52" i="13"/>
  <c r="BD52" i="13"/>
  <c r="BE52" i="13" s="1"/>
  <c r="AJ52" i="13"/>
  <c r="AK52" i="13" s="1"/>
  <c r="BQ52" i="13" s="1"/>
  <c r="P52" i="13"/>
  <c r="O52" i="13"/>
  <c r="J52" i="13"/>
  <c r="BH51" i="13"/>
  <c r="BD51" i="13"/>
  <c r="BE51" i="13" s="1"/>
  <c r="BL51" i="13" s="1"/>
  <c r="BH50" i="13"/>
  <c r="BD50" i="13"/>
  <c r="BE50" i="13" s="1"/>
  <c r="BH49" i="13"/>
  <c r="BD49" i="13"/>
  <c r="BE49" i="13" s="1"/>
  <c r="BH48" i="13"/>
  <c r="BD48" i="13"/>
  <c r="BE48" i="13" s="1"/>
  <c r="BJ48" i="13" s="1"/>
  <c r="BK48" i="13" s="1"/>
  <c r="BH47" i="13"/>
  <c r="BE47" i="13"/>
  <c r="BL47" i="13" s="1"/>
  <c r="BD47" i="13"/>
  <c r="BH46" i="13"/>
  <c r="BD46" i="13"/>
  <c r="BE46" i="13" s="1"/>
  <c r="BH45" i="13"/>
  <c r="BD45" i="13"/>
  <c r="BE45" i="13" s="1"/>
  <c r="BH44" i="13"/>
  <c r="BD44" i="13"/>
  <c r="BE44" i="13" s="1"/>
  <c r="BL44" i="13" s="1"/>
  <c r="BH43" i="13"/>
  <c r="BD43" i="13"/>
  <c r="BE43" i="13" s="1"/>
  <c r="BL43" i="13" s="1"/>
  <c r="BH42" i="13"/>
  <c r="BD42" i="13"/>
  <c r="BE42" i="13" s="1"/>
  <c r="AJ42" i="13"/>
  <c r="AK42" i="13" s="1"/>
  <c r="BQ42" i="13" s="1"/>
  <c r="P42" i="13"/>
  <c r="O42" i="13"/>
  <c r="AL42" i="13" s="1"/>
  <c r="J42" i="13"/>
  <c r="BH41" i="13"/>
  <c r="BD41" i="13"/>
  <c r="BE41" i="13" s="1"/>
  <c r="BL41" i="13" s="1"/>
  <c r="BH40" i="13"/>
  <c r="BD40" i="13"/>
  <c r="BE40" i="13" s="1"/>
  <c r="BH39" i="13"/>
  <c r="BD39" i="13"/>
  <c r="BE39" i="13" s="1"/>
  <c r="BH38" i="13"/>
  <c r="BD38" i="13"/>
  <c r="BE38" i="13" s="1"/>
  <c r="BL38" i="13" s="1"/>
  <c r="BH37" i="13"/>
  <c r="BD37" i="13"/>
  <c r="BE37" i="13" s="1"/>
  <c r="BL37" i="13" s="1"/>
  <c r="BH36" i="13"/>
  <c r="BD36" i="13"/>
  <c r="BE36" i="13" s="1"/>
  <c r="BH35" i="13"/>
  <c r="BD35" i="13"/>
  <c r="BE35" i="13" s="1"/>
  <c r="BH34" i="13"/>
  <c r="BD34" i="13"/>
  <c r="BE34" i="13" s="1"/>
  <c r="BL34" i="13" s="1"/>
  <c r="BH33" i="13"/>
  <c r="BD33" i="13"/>
  <c r="BE33" i="13" s="1"/>
  <c r="BL33" i="13" s="1"/>
  <c r="BH32" i="13"/>
  <c r="BD32" i="13"/>
  <c r="BE32" i="13" s="1"/>
  <c r="AJ32" i="13"/>
  <c r="AK32" i="13" s="1"/>
  <c r="BQ32" i="13" s="1"/>
  <c r="P32" i="13"/>
  <c r="O32" i="13"/>
  <c r="AL32" i="13" s="1"/>
  <c r="J32" i="13"/>
  <c r="BH31" i="13"/>
  <c r="BE31" i="13"/>
  <c r="BL31" i="13" s="1"/>
  <c r="BD31" i="13"/>
  <c r="BH30" i="13"/>
  <c r="BD30" i="13"/>
  <c r="BE30" i="13" s="1"/>
  <c r="BH29" i="13"/>
  <c r="BD29" i="13"/>
  <c r="BE29" i="13" s="1"/>
  <c r="BH28" i="13"/>
  <c r="BD28" i="13"/>
  <c r="BE28" i="13" s="1"/>
  <c r="BH27" i="13"/>
  <c r="BE27" i="13"/>
  <c r="BL27" i="13" s="1"/>
  <c r="BD27" i="13"/>
  <c r="BH26" i="13"/>
  <c r="BD26" i="13"/>
  <c r="BE26" i="13" s="1"/>
  <c r="BH25" i="13"/>
  <c r="BD25" i="13"/>
  <c r="BE25" i="13" s="1"/>
  <c r="BH24" i="13"/>
  <c r="BD24" i="13"/>
  <c r="BE24" i="13" s="1"/>
  <c r="BH23" i="13"/>
  <c r="BE23" i="13"/>
  <c r="BL23" i="13" s="1"/>
  <c r="BD23" i="13"/>
  <c r="BH22" i="13"/>
  <c r="BD22" i="13"/>
  <c r="BE22" i="13" s="1"/>
  <c r="AJ22" i="13"/>
  <c r="AK22" i="13" s="1"/>
  <c r="BQ22" i="13" s="1"/>
  <c r="P22" i="13"/>
  <c r="O22" i="13"/>
  <c r="J22" i="13"/>
  <c r="BH21" i="13"/>
  <c r="BE21" i="13"/>
  <c r="BL21" i="13" s="1"/>
  <c r="BD21" i="13"/>
  <c r="BH20" i="13"/>
  <c r="BD20" i="13"/>
  <c r="BE20" i="13" s="1"/>
  <c r="BH19" i="13"/>
  <c r="BD19" i="13"/>
  <c r="BE19" i="13" s="1"/>
  <c r="BH18" i="13"/>
  <c r="BD18" i="13"/>
  <c r="BE18" i="13" s="1"/>
  <c r="BH17" i="13"/>
  <c r="BE17" i="13"/>
  <c r="BL17" i="13" s="1"/>
  <c r="BD17" i="13"/>
  <c r="BH16" i="13"/>
  <c r="BD16" i="13"/>
  <c r="BE16" i="13" s="1"/>
  <c r="BH15" i="13"/>
  <c r="BD15" i="13"/>
  <c r="BE15" i="13" s="1"/>
  <c r="BH14" i="13"/>
  <c r="BD14" i="13"/>
  <c r="BE14" i="13" s="1"/>
  <c r="BH13" i="13"/>
  <c r="BD13" i="13"/>
  <c r="BE13" i="13" s="1"/>
  <c r="BH12" i="13"/>
  <c r="BD12" i="13"/>
  <c r="BE12" i="13" s="1"/>
  <c r="AJ12" i="13"/>
  <c r="AK12" i="13" s="1"/>
  <c r="BQ12" i="13" s="1"/>
  <c r="P12" i="13"/>
  <c r="O12" i="13"/>
  <c r="J12" i="13"/>
  <c r="AL22" i="13" l="1"/>
  <c r="AL12" i="13"/>
  <c r="BL32" i="13"/>
  <c r="BJ32" i="13"/>
  <c r="BK32" i="13" s="1"/>
  <c r="BL35" i="13"/>
  <c r="BJ35" i="13"/>
  <c r="BK35" i="13" s="1"/>
  <c r="BL24" i="13"/>
  <c r="BJ24" i="13"/>
  <c r="BK24" i="13" s="1"/>
  <c r="BJ36" i="13"/>
  <c r="BK36" i="13" s="1"/>
  <c r="BL36" i="13"/>
  <c r="BL39" i="13"/>
  <c r="BJ39" i="13"/>
  <c r="BK39" i="13" s="1"/>
  <c r="BJ52" i="13"/>
  <c r="BK52" i="13" s="1"/>
  <c r="BL52" i="13"/>
  <c r="BJ59" i="13"/>
  <c r="BK59" i="13" s="1"/>
  <c r="BL59" i="13"/>
  <c r="BJ55" i="13"/>
  <c r="BK55" i="13" s="1"/>
  <c r="BL55" i="13"/>
  <c r="BJ56" i="13"/>
  <c r="BK56" i="13" s="1"/>
  <c r="BL56" i="13"/>
  <c r="BJ50" i="13"/>
  <c r="BK50" i="13" s="1"/>
  <c r="BL50" i="13"/>
  <c r="BL12" i="13"/>
  <c r="BJ12" i="13"/>
  <c r="BK12" i="13" s="1"/>
  <c r="BJ16" i="13"/>
  <c r="BK16" i="13" s="1"/>
  <c r="BL16" i="13"/>
  <c r="BL28" i="13"/>
  <c r="BJ28" i="13"/>
  <c r="BK28" i="13" s="1"/>
  <c r="BJ20" i="13"/>
  <c r="BK20" i="13" s="1"/>
  <c r="BL20" i="13"/>
  <c r="BL25" i="13"/>
  <c r="BJ25" i="13"/>
  <c r="BK25" i="13" s="1"/>
  <c r="BJ40" i="13"/>
  <c r="BK40" i="13" s="1"/>
  <c r="BL40" i="13"/>
  <c r="BL53" i="13"/>
  <c r="BJ53" i="13"/>
  <c r="BK53" i="13" s="1"/>
  <c r="BJ60" i="13"/>
  <c r="BK60" i="13" s="1"/>
  <c r="BL60" i="13"/>
  <c r="BL57" i="13"/>
  <c r="BJ57" i="13"/>
  <c r="BK57" i="13" s="1"/>
  <c r="BL18" i="13"/>
  <c r="BJ18" i="13"/>
  <c r="BK18" i="13" s="1"/>
  <c r="BL19" i="13"/>
  <c r="BJ19" i="13"/>
  <c r="BK19" i="13" s="1"/>
  <c r="BL13" i="13"/>
  <c r="BJ13" i="13"/>
  <c r="BK13" i="13" s="1"/>
  <c r="BL22" i="13"/>
  <c r="BJ22" i="13"/>
  <c r="BK22" i="13" s="1"/>
  <c r="BL29" i="13"/>
  <c r="BJ29" i="13"/>
  <c r="BK29" i="13" s="1"/>
  <c r="BL45" i="13"/>
  <c r="BJ45" i="13"/>
  <c r="BK45" i="13" s="1"/>
  <c r="BJ26" i="13"/>
  <c r="BK26" i="13" s="1"/>
  <c r="BL26" i="13"/>
  <c r="BL61" i="13"/>
  <c r="BJ61" i="13"/>
  <c r="BK61" i="13" s="1"/>
  <c r="BL15" i="13"/>
  <c r="BJ15" i="13"/>
  <c r="BK15" i="13" s="1"/>
  <c r="BL42" i="13"/>
  <c r="BJ42" i="13"/>
  <c r="BK42" i="13" s="1"/>
  <c r="BL14" i="13"/>
  <c r="BJ14" i="13"/>
  <c r="BK14" i="13" s="1"/>
  <c r="BJ30" i="13"/>
  <c r="BK30" i="13" s="1"/>
  <c r="BL30" i="13"/>
  <c r="BJ46" i="13"/>
  <c r="BK46" i="13" s="1"/>
  <c r="BL46" i="13"/>
  <c r="BL49" i="13"/>
  <c r="BJ49" i="13"/>
  <c r="BK49" i="13" s="1"/>
  <c r="AL52" i="13"/>
  <c r="BJ34" i="13"/>
  <c r="BK34" i="13" s="1"/>
  <c r="BJ54" i="13"/>
  <c r="BK54" i="13" s="1"/>
  <c r="BJ58" i="13"/>
  <c r="BK58" i="13" s="1"/>
  <c r="BJ38" i="13"/>
  <c r="BK38" i="13" s="1"/>
  <c r="BJ44" i="13"/>
  <c r="BK44" i="13" s="1"/>
  <c r="BJ17" i="13"/>
  <c r="BK17" i="13" s="1"/>
  <c r="BJ21" i="13"/>
  <c r="BK21" i="13" s="1"/>
  <c r="BJ23" i="13"/>
  <c r="BK23" i="13" s="1"/>
  <c r="BJ27" i="13"/>
  <c r="BK27" i="13" s="1"/>
  <c r="BJ31" i="13"/>
  <c r="BK31" i="13" s="1"/>
  <c r="BJ33" i="13"/>
  <c r="BK33" i="13" s="1"/>
  <c r="BJ37" i="13"/>
  <c r="BK37" i="13" s="1"/>
  <c r="BJ41" i="13"/>
  <c r="BK41" i="13" s="1"/>
  <c r="BJ43" i="13"/>
  <c r="BK43" i="13" s="1"/>
  <c r="BJ47" i="13"/>
  <c r="BK47" i="13" s="1"/>
  <c r="BL48" i="13"/>
  <c r="BJ51" i="13"/>
  <c r="BK51" i="13" s="1"/>
  <c r="BM22" i="13" l="1"/>
  <c r="BM12" i="13"/>
  <c r="BM52" i="13"/>
  <c r="BM42" i="13"/>
  <c r="BM32" i="13"/>
  <c r="BN32" i="13" l="1"/>
  <c r="BO32" i="13" s="1"/>
  <c r="BP32" i="13" s="1"/>
  <c r="BR32" i="13" s="1"/>
  <c r="BN52" i="13"/>
  <c r="BO52" i="13" s="1"/>
  <c r="BP52" i="13" s="1"/>
  <c r="BR52" i="13" s="1"/>
  <c r="BN42" i="13"/>
  <c r="BO42" i="13" s="1"/>
  <c r="BP42" i="13" s="1"/>
  <c r="BR42" i="13" s="1"/>
  <c r="BN12" i="13"/>
  <c r="BO12" i="13" s="1"/>
  <c r="BP12" i="13" s="1"/>
  <c r="BR12" i="13" s="1"/>
  <c r="BN22" i="13"/>
  <c r="BO22" i="13" s="1"/>
  <c r="BP22" i="13" s="1"/>
  <c r="BR22" i="13" s="1"/>
  <c r="BH61" i="12" l="1"/>
  <c r="BD61" i="12"/>
  <c r="BE61" i="12" s="1"/>
  <c r="BH60" i="12"/>
  <c r="BD60" i="12"/>
  <c r="BE60" i="12" s="1"/>
  <c r="BH59" i="12"/>
  <c r="BD59" i="12"/>
  <c r="BE59" i="12" s="1"/>
  <c r="BH58" i="12"/>
  <c r="BD58" i="12"/>
  <c r="BE58" i="12" s="1"/>
  <c r="BH57" i="12"/>
  <c r="BD57" i="12"/>
  <c r="BE57" i="12" s="1"/>
  <c r="BH56" i="12"/>
  <c r="BE56" i="12"/>
  <c r="BJ56" i="12" s="1"/>
  <c r="BK56" i="12" s="1"/>
  <c r="BD56" i="12"/>
  <c r="BH55" i="12"/>
  <c r="BD55" i="12"/>
  <c r="BE55" i="12" s="1"/>
  <c r="BH54" i="12"/>
  <c r="BD54" i="12"/>
  <c r="BE54" i="12" s="1"/>
  <c r="BH53" i="12"/>
  <c r="BD53" i="12"/>
  <c r="BE53" i="12" s="1"/>
  <c r="BH52" i="12"/>
  <c r="BD52" i="12"/>
  <c r="BE52" i="12" s="1"/>
  <c r="AJ52" i="12"/>
  <c r="AK52" i="12" s="1"/>
  <c r="BQ52" i="12" s="1"/>
  <c r="P52" i="12"/>
  <c r="O52" i="12"/>
  <c r="AL52" i="12" s="1"/>
  <c r="J52" i="12"/>
  <c r="BH51" i="12"/>
  <c r="BD51" i="12"/>
  <c r="BE51" i="12" s="1"/>
  <c r="BH50" i="12"/>
  <c r="BD50" i="12"/>
  <c r="BE50" i="12" s="1"/>
  <c r="BH49" i="12"/>
  <c r="BD49" i="12"/>
  <c r="BE49" i="12" s="1"/>
  <c r="BH48" i="12"/>
  <c r="BD48" i="12"/>
  <c r="BE48" i="12" s="1"/>
  <c r="BH47" i="12"/>
  <c r="BD47" i="12"/>
  <c r="BE47" i="12" s="1"/>
  <c r="BH46" i="12"/>
  <c r="BD46" i="12"/>
  <c r="BE46" i="12" s="1"/>
  <c r="BH45" i="12"/>
  <c r="BD45" i="12"/>
  <c r="BE45" i="12" s="1"/>
  <c r="BH44" i="12"/>
  <c r="BD44" i="12"/>
  <c r="BE44" i="12" s="1"/>
  <c r="BH43" i="12"/>
  <c r="BD43" i="12"/>
  <c r="BE43" i="12" s="1"/>
  <c r="BH42" i="12"/>
  <c r="BD42" i="12"/>
  <c r="BE42" i="12" s="1"/>
  <c r="AJ42" i="12"/>
  <c r="AK42" i="12" s="1"/>
  <c r="BQ42" i="12" s="1"/>
  <c r="P42" i="12"/>
  <c r="O42" i="12"/>
  <c r="AL42" i="12" s="1"/>
  <c r="J42" i="12"/>
  <c r="BH41" i="12"/>
  <c r="BD41" i="12"/>
  <c r="BE41" i="12" s="1"/>
  <c r="BH40" i="12"/>
  <c r="BD40" i="12"/>
  <c r="BE40" i="12" s="1"/>
  <c r="BH39" i="12"/>
  <c r="BD39" i="12"/>
  <c r="BE39" i="12" s="1"/>
  <c r="BH38" i="12"/>
  <c r="BD38" i="12"/>
  <c r="BE38" i="12" s="1"/>
  <c r="BH37" i="12"/>
  <c r="BD37" i="12"/>
  <c r="BE37" i="12" s="1"/>
  <c r="BH36" i="12"/>
  <c r="BE36" i="12"/>
  <c r="BJ36" i="12" s="1"/>
  <c r="BK36" i="12" s="1"/>
  <c r="BD36" i="12"/>
  <c r="BH35" i="12"/>
  <c r="BD35" i="12"/>
  <c r="BE35" i="12" s="1"/>
  <c r="BH34" i="12"/>
  <c r="BD34" i="12"/>
  <c r="BE34" i="12" s="1"/>
  <c r="BH33" i="12"/>
  <c r="BD33" i="12"/>
  <c r="BE33" i="12" s="1"/>
  <c r="BH32" i="12"/>
  <c r="BD32" i="12"/>
  <c r="BE32" i="12" s="1"/>
  <c r="AJ32" i="12"/>
  <c r="AK32" i="12" s="1"/>
  <c r="BQ32" i="12" s="1"/>
  <c r="P32" i="12"/>
  <c r="O32" i="12"/>
  <c r="AL32" i="12" s="1"/>
  <c r="J32" i="12"/>
  <c r="BH31" i="12"/>
  <c r="BD31" i="12"/>
  <c r="BE31" i="12" s="1"/>
  <c r="BH30" i="12"/>
  <c r="BD30" i="12"/>
  <c r="BE30" i="12" s="1"/>
  <c r="BH29" i="12"/>
  <c r="BD29" i="12"/>
  <c r="BE29" i="12" s="1"/>
  <c r="BH28" i="12"/>
  <c r="BD28" i="12"/>
  <c r="BE28" i="12" s="1"/>
  <c r="BH27" i="12"/>
  <c r="BD27" i="12"/>
  <c r="BE27" i="12" s="1"/>
  <c r="BH26" i="12"/>
  <c r="BD26" i="12"/>
  <c r="BE26" i="12" s="1"/>
  <c r="BH25" i="12"/>
  <c r="BD25" i="12"/>
  <c r="BE25" i="12" s="1"/>
  <c r="BH24" i="12"/>
  <c r="BD24" i="12"/>
  <c r="BE24" i="12" s="1"/>
  <c r="BH23" i="12"/>
  <c r="BD23" i="12"/>
  <c r="BE23" i="12" s="1"/>
  <c r="BH22" i="12"/>
  <c r="BD22" i="12"/>
  <c r="BE22" i="12" s="1"/>
  <c r="AJ22" i="12"/>
  <c r="AK22" i="12" s="1"/>
  <c r="BQ22" i="12" s="1"/>
  <c r="P22" i="12"/>
  <c r="O22" i="12"/>
  <c r="J22" i="12"/>
  <c r="BH21" i="12"/>
  <c r="BD21" i="12"/>
  <c r="BE21" i="12" s="1"/>
  <c r="BH20" i="12"/>
  <c r="BD20" i="12"/>
  <c r="BE20" i="12" s="1"/>
  <c r="BH19" i="12"/>
  <c r="BD19" i="12"/>
  <c r="BE19" i="12" s="1"/>
  <c r="BH18" i="12"/>
  <c r="BD18" i="12"/>
  <c r="BE18" i="12" s="1"/>
  <c r="BH17" i="12"/>
  <c r="BD17" i="12"/>
  <c r="BE17" i="12" s="1"/>
  <c r="BH16" i="12"/>
  <c r="BD16" i="12"/>
  <c r="BE16" i="12" s="1"/>
  <c r="BH15" i="12"/>
  <c r="BD15" i="12"/>
  <c r="BE15" i="12" s="1"/>
  <c r="BH14" i="12"/>
  <c r="BD14" i="12"/>
  <c r="BE14" i="12" s="1"/>
  <c r="BH13" i="12"/>
  <c r="BD13" i="12"/>
  <c r="BE13" i="12" s="1"/>
  <c r="BH12" i="12"/>
  <c r="BD12" i="12"/>
  <c r="BE12" i="12" s="1"/>
  <c r="AJ12" i="12"/>
  <c r="AK12" i="12" s="1"/>
  <c r="BQ12" i="12" s="1"/>
  <c r="P12" i="12"/>
  <c r="O12" i="12"/>
  <c r="J12" i="12"/>
  <c r="BJ40" i="12" l="1"/>
  <c r="BK40" i="12" s="1"/>
  <c r="BL40" i="12"/>
  <c r="BJ46" i="12"/>
  <c r="BK46" i="12" s="1"/>
  <c r="BL46" i="12"/>
  <c r="BJ30" i="12"/>
  <c r="BK30" i="12" s="1"/>
  <c r="BL30" i="12"/>
  <c r="BJ60" i="12"/>
  <c r="BK60" i="12" s="1"/>
  <c r="BL60" i="12"/>
  <c r="BJ50" i="12"/>
  <c r="BK50" i="12" s="1"/>
  <c r="BL50" i="12"/>
  <c r="BL36" i="12"/>
  <c r="BL56" i="12"/>
  <c r="BL12" i="12"/>
  <c r="BJ12" i="12"/>
  <c r="BK12" i="12" s="1"/>
  <c r="BJ20" i="12"/>
  <c r="BK20" i="12" s="1"/>
  <c r="BL20" i="12"/>
  <c r="BJ26" i="12"/>
  <c r="BK26" i="12" s="1"/>
  <c r="BL26" i="12"/>
  <c r="BL38" i="12"/>
  <c r="BJ38" i="12"/>
  <c r="BK38" i="12" s="1"/>
  <c r="BL43" i="12"/>
  <c r="BJ43" i="12"/>
  <c r="BK43" i="12" s="1"/>
  <c r="BL61" i="12"/>
  <c r="BJ61" i="12"/>
  <c r="BK61" i="12" s="1"/>
  <c r="BL13" i="12"/>
  <c r="BJ13" i="12"/>
  <c r="BK13" i="12" s="1"/>
  <c r="BL17" i="12"/>
  <c r="BJ17" i="12"/>
  <c r="BK17" i="12" s="1"/>
  <c r="BL21" i="12"/>
  <c r="BJ21" i="12"/>
  <c r="BK21" i="12" s="1"/>
  <c r="BL23" i="12"/>
  <c r="BJ23" i="12"/>
  <c r="BK23" i="12" s="1"/>
  <c r="BL27" i="12"/>
  <c r="BJ27" i="12"/>
  <c r="BK27" i="12" s="1"/>
  <c r="BJ32" i="12"/>
  <c r="BK32" i="12" s="1"/>
  <c r="BL32" i="12"/>
  <c r="BJ39" i="12"/>
  <c r="BK39" i="12" s="1"/>
  <c r="BL39" i="12"/>
  <c r="BL44" i="12"/>
  <c r="BJ44" i="12"/>
  <c r="BK44" i="12" s="1"/>
  <c r="BL47" i="12"/>
  <c r="BJ47" i="12"/>
  <c r="BK47" i="12" s="1"/>
  <c r="BJ52" i="12"/>
  <c r="BK52" i="12" s="1"/>
  <c r="BL52" i="12"/>
  <c r="BJ59" i="12"/>
  <c r="BK59" i="12" s="1"/>
  <c r="BL59" i="12"/>
  <c r="BL14" i="12"/>
  <c r="BJ14" i="12"/>
  <c r="BK14" i="12" s="1"/>
  <c r="BL18" i="12"/>
  <c r="BJ18" i="12"/>
  <c r="BK18" i="12" s="1"/>
  <c r="BL24" i="12"/>
  <c r="BJ24" i="12"/>
  <c r="BK24" i="12" s="1"/>
  <c r="BL28" i="12"/>
  <c r="BJ28" i="12"/>
  <c r="BK28" i="12" s="1"/>
  <c r="BL31" i="12"/>
  <c r="BJ31" i="12"/>
  <c r="BK31" i="12" s="1"/>
  <c r="BL33" i="12"/>
  <c r="BJ33" i="12"/>
  <c r="BK33" i="12" s="1"/>
  <c r="BJ45" i="12"/>
  <c r="BK45" i="12" s="1"/>
  <c r="BL45" i="12"/>
  <c r="BL48" i="12"/>
  <c r="BJ48" i="12"/>
  <c r="BK48" i="12" s="1"/>
  <c r="BL51" i="12"/>
  <c r="BJ51" i="12"/>
  <c r="BK51" i="12" s="1"/>
  <c r="BL53" i="12"/>
  <c r="BJ53" i="12"/>
  <c r="BK53" i="12" s="1"/>
  <c r="BJ16" i="12"/>
  <c r="BK16" i="12" s="1"/>
  <c r="BL16" i="12"/>
  <c r="BJ22" i="12"/>
  <c r="BK22" i="12" s="1"/>
  <c r="BL22" i="12"/>
  <c r="BJ35" i="12"/>
  <c r="BK35" i="12" s="1"/>
  <c r="BL35" i="12"/>
  <c r="BL41" i="12"/>
  <c r="BJ41" i="12"/>
  <c r="BK41" i="12" s="1"/>
  <c r="BL58" i="12"/>
  <c r="BJ58" i="12"/>
  <c r="BK58" i="12" s="1"/>
  <c r="AL12" i="12"/>
  <c r="AL22" i="12"/>
  <c r="BL15" i="12"/>
  <c r="BJ15" i="12"/>
  <c r="BK15" i="12" s="1"/>
  <c r="BL19" i="12"/>
  <c r="BJ19" i="12"/>
  <c r="BK19" i="12" s="1"/>
  <c r="BJ25" i="12"/>
  <c r="BK25" i="12" s="1"/>
  <c r="BL25" i="12"/>
  <c r="BL29" i="12"/>
  <c r="BJ29" i="12"/>
  <c r="BK29" i="12" s="1"/>
  <c r="BL34" i="12"/>
  <c r="BJ34" i="12"/>
  <c r="BK34" i="12" s="1"/>
  <c r="BL37" i="12"/>
  <c r="BJ37" i="12"/>
  <c r="BK37" i="12" s="1"/>
  <c r="BJ42" i="12"/>
  <c r="BK42" i="12" s="1"/>
  <c r="BL42" i="12"/>
  <c r="BL49" i="12"/>
  <c r="BJ49" i="12"/>
  <c r="BK49" i="12" s="1"/>
  <c r="BL54" i="12"/>
  <c r="BJ54" i="12"/>
  <c r="BK54" i="12" s="1"/>
  <c r="BL57" i="12"/>
  <c r="BJ57" i="12"/>
  <c r="BK57" i="12" s="1"/>
  <c r="BJ55" i="12"/>
  <c r="BK55" i="12" s="1"/>
  <c r="BL55" i="12"/>
  <c r="BM52" i="12" l="1"/>
  <c r="BM32" i="12"/>
  <c r="BM42" i="12"/>
  <c r="BM12" i="12"/>
  <c r="BM22" i="12"/>
  <c r="BN32" i="12" l="1"/>
  <c r="BO32" i="12" s="1"/>
  <c r="BP32" i="12" s="1"/>
  <c r="BR32" i="12" s="1"/>
  <c r="BN52" i="12"/>
  <c r="BO52" i="12" s="1"/>
  <c r="BP52" i="12" s="1"/>
  <c r="BR52" i="12" s="1"/>
  <c r="BN22" i="12"/>
  <c r="BO22" i="12" s="1"/>
  <c r="BP22" i="12" s="1"/>
  <c r="BR22" i="12" s="1"/>
  <c r="BN12" i="12"/>
  <c r="BO12" i="12" s="1"/>
  <c r="BP12" i="12" s="1"/>
  <c r="BR12" i="12" s="1"/>
  <c r="BN42" i="12"/>
  <c r="BO42" i="12" s="1"/>
  <c r="BP42" i="12" s="1"/>
  <c r="BR42" i="12" s="1"/>
  <c r="BH61" i="11" l="1"/>
  <c r="BD61" i="11"/>
  <c r="BE61" i="11" s="1"/>
  <c r="BH60" i="11"/>
  <c r="BD60" i="11"/>
  <c r="BE60" i="11" s="1"/>
  <c r="BH59" i="11"/>
  <c r="BE59" i="11"/>
  <c r="BL59" i="11" s="1"/>
  <c r="BD59" i="11"/>
  <c r="BH58" i="11"/>
  <c r="BD58" i="11"/>
  <c r="BE58" i="11" s="1"/>
  <c r="BH57" i="11"/>
  <c r="BD57" i="11"/>
  <c r="BE57" i="11" s="1"/>
  <c r="BH56" i="11"/>
  <c r="BD56" i="11"/>
  <c r="BE56" i="11" s="1"/>
  <c r="BH55" i="11"/>
  <c r="BE55" i="11"/>
  <c r="BL55" i="11" s="1"/>
  <c r="BD55" i="11"/>
  <c r="BH54" i="11"/>
  <c r="BD54" i="11"/>
  <c r="BE54" i="11" s="1"/>
  <c r="BH53" i="11"/>
  <c r="BD53" i="11"/>
  <c r="BE53" i="11" s="1"/>
  <c r="BH52" i="11"/>
  <c r="BE52" i="11"/>
  <c r="BL52" i="11" s="1"/>
  <c r="BD52" i="11"/>
  <c r="AJ52" i="11"/>
  <c r="AK52" i="11" s="1"/>
  <c r="BQ52" i="11" s="1"/>
  <c r="P52" i="11"/>
  <c r="O52" i="11"/>
  <c r="J52" i="11"/>
  <c r="BH51" i="11"/>
  <c r="BD51" i="11"/>
  <c r="BE51" i="11" s="1"/>
  <c r="BH50" i="11"/>
  <c r="BD50" i="11"/>
  <c r="BE50" i="11" s="1"/>
  <c r="BH49" i="11"/>
  <c r="BD49" i="11"/>
  <c r="BE49" i="11" s="1"/>
  <c r="BL49" i="11" s="1"/>
  <c r="BH48" i="11"/>
  <c r="BD48" i="11"/>
  <c r="BE48" i="11" s="1"/>
  <c r="BH47" i="11"/>
  <c r="BD47" i="11"/>
  <c r="BE47" i="11" s="1"/>
  <c r="BH46" i="11"/>
  <c r="BD46" i="11"/>
  <c r="BE46" i="11" s="1"/>
  <c r="BH45" i="11"/>
  <c r="BD45" i="11"/>
  <c r="BE45" i="11" s="1"/>
  <c r="BL45" i="11" s="1"/>
  <c r="BH44" i="11"/>
  <c r="BD44" i="11"/>
  <c r="BE44" i="11" s="1"/>
  <c r="BH43" i="11"/>
  <c r="BD43" i="11"/>
  <c r="BE43" i="11" s="1"/>
  <c r="BH42" i="11"/>
  <c r="BD42" i="11"/>
  <c r="BE42" i="11" s="1"/>
  <c r="BL42" i="11" s="1"/>
  <c r="AJ42" i="11"/>
  <c r="AK42" i="11" s="1"/>
  <c r="BQ42" i="11" s="1"/>
  <c r="P42" i="11"/>
  <c r="O42" i="11"/>
  <c r="J42" i="11"/>
  <c r="BH41" i="11"/>
  <c r="BD41" i="11"/>
  <c r="BE41" i="11" s="1"/>
  <c r="BH40" i="11"/>
  <c r="BD40" i="11"/>
  <c r="BE40" i="11" s="1"/>
  <c r="BH39" i="11"/>
  <c r="BE39" i="11"/>
  <c r="BL39" i="11" s="1"/>
  <c r="BD39" i="11"/>
  <c r="BH38" i="11"/>
  <c r="BD38" i="11"/>
  <c r="BE38" i="11" s="1"/>
  <c r="BH37" i="11"/>
  <c r="BD37" i="11"/>
  <c r="BE37" i="11" s="1"/>
  <c r="BH36" i="11"/>
  <c r="BD36" i="11"/>
  <c r="BE36" i="11" s="1"/>
  <c r="BH35" i="11"/>
  <c r="BD35" i="11"/>
  <c r="BE35" i="11" s="1"/>
  <c r="BL35" i="11" s="1"/>
  <c r="BH34" i="11"/>
  <c r="BD34" i="11"/>
  <c r="BE34" i="11" s="1"/>
  <c r="BH33" i="11"/>
  <c r="BD33" i="11"/>
  <c r="BE33" i="11" s="1"/>
  <c r="BH32" i="11"/>
  <c r="BE32" i="11"/>
  <c r="BL32" i="11" s="1"/>
  <c r="BD32" i="11"/>
  <c r="AJ32" i="11"/>
  <c r="AK32" i="11" s="1"/>
  <c r="BQ32" i="11" s="1"/>
  <c r="P32" i="11"/>
  <c r="O32" i="11"/>
  <c r="J32" i="11"/>
  <c r="BH31" i="11"/>
  <c r="BD31" i="11"/>
  <c r="BE31" i="11" s="1"/>
  <c r="BH30" i="11"/>
  <c r="BD30" i="11"/>
  <c r="BE30" i="11" s="1"/>
  <c r="BH29" i="11"/>
  <c r="BE29" i="11"/>
  <c r="BJ29" i="11" s="1"/>
  <c r="BK29" i="11" s="1"/>
  <c r="BD29" i="11"/>
  <c r="BH28" i="11"/>
  <c r="BD28" i="11"/>
  <c r="BE28" i="11" s="1"/>
  <c r="BH27" i="11"/>
  <c r="BD27" i="11"/>
  <c r="BE27" i="11" s="1"/>
  <c r="BH26" i="11"/>
  <c r="BD26" i="11"/>
  <c r="BE26" i="11" s="1"/>
  <c r="BH25" i="11"/>
  <c r="BD25" i="11"/>
  <c r="BE25" i="11" s="1"/>
  <c r="BH24" i="11"/>
  <c r="BD24" i="11"/>
  <c r="BE24" i="11" s="1"/>
  <c r="BH23" i="11"/>
  <c r="BD23" i="11"/>
  <c r="BE23" i="11" s="1"/>
  <c r="BH22" i="11"/>
  <c r="BD22" i="11"/>
  <c r="BE22" i="11" s="1"/>
  <c r="AJ22" i="11"/>
  <c r="AK22" i="11" s="1"/>
  <c r="BQ22" i="11" s="1"/>
  <c r="P22" i="11"/>
  <c r="O22" i="11"/>
  <c r="J22" i="11"/>
  <c r="BH21" i="11"/>
  <c r="BD21" i="11"/>
  <c r="BE21" i="11" s="1"/>
  <c r="BH20" i="11"/>
  <c r="BD20" i="11"/>
  <c r="BE20" i="11" s="1"/>
  <c r="BH19" i="11"/>
  <c r="BE19" i="11"/>
  <c r="BJ19" i="11" s="1"/>
  <c r="BK19" i="11" s="1"/>
  <c r="BD19" i="11"/>
  <c r="BH18" i="11"/>
  <c r="BD18" i="11"/>
  <c r="BE18" i="11" s="1"/>
  <c r="BH17" i="11"/>
  <c r="BD17" i="11"/>
  <c r="BE17" i="11" s="1"/>
  <c r="BH16" i="11"/>
  <c r="BD16" i="11"/>
  <c r="BE16" i="11" s="1"/>
  <c r="BH15" i="11"/>
  <c r="BE15" i="11"/>
  <c r="BJ15" i="11" s="1"/>
  <c r="BK15" i="11" s="1"/>
  <c r="BD15" i="11"/>
  <c r="BH14" i="11"/>
  <c r="BD14" i="11"/>
  <c r="BE14" i="11" s="1"/>
  <c r="BH13" i="11"/>
  <c r="BD13" i="11"/>
  <c r="BE13" i="11" s="1"/>
  <c r="BH12" i="11"/>
  <c r="BD12" i="11"/>
  <c r="BE12" i="11" s="1"/>
  <c r="AJ12" i="11"/>
  <c r="AK12" i="11" s="1"/>
  <c r="BQ12" i="11" s="1"/>
  <c r="P12" i="11"/>
  <c r="O12" i="11"/>
  <c r="J12" i="11"/>
  <c r="BJ25" i="11" l="1"/>
  <c r="BK25" i="11" s="1"/>
  <c r="BL25" i="11"/>
  <c r="BJ22" i="11"/>
  <c r="BK22" i="11" s="1"/>
  <c r="BL22" i="11"/>
  <c r="BJ61" i="11"/>
  <c r="BK61" i="11" s="1"/>
  <c r="BL61" i="11"/>
  <c r="BL15" i="11"/>
  <c r="AL22" i="11"/>
  <c r="BL29" i="11"/>
  <c r="BL19" i="11"/>
  <c r="AL52" i="11"/>
  <c r="BJ14" i="11"/>
  <c r="BK14" i="11" s="1"/>
  <c r="BL14" i="11"/>
  <c r="BL31" i="11"/>
  <c r="BJ31" i="11"/>
  <c r="BK31" i="11" s="1"/>
  <c r="BL57" i="11"/>
  <c r="BJ57" i="11"/>
  <c r="BK57" i="11" s="1"/>
  <c r="BL12" i="11"/>
  <c r="BJ12" i="11"/>
  <c r="BK12" i="11" s="1"/>
  <c r="BL26" i="11"/>
  <c r="BJ26" i="11"/>
  <c r="BK26" i="11" s="1"/>
  <c r="BL43" i="11"/>
  <c r="BJ43" i="11"/>
  <c r="BK43" i="11" s="1"/>
  <c r="BJ50" i="11"/>
  <c r="BK50" i="11" s="1"/>
  <c r="BL50" i="11"/>
  <c r="BL47" i="11"/>
  <c r="BJ47" i="11"/>
  <c r="BK47" i="11" s="1"/>
  <c r="BJ20" i="11"/>
  <c r="BK20" i="11" s="1"/>
  <c r="BL20" i="11"/>
  <c r="BL23" i="11"/>
  <c r="BJ23" i="11"/>
  <c r="BK23" i="11" s="1"/>
  <c r="BL38" i="11"/>
  <c r="BJ38" i="11"/>
  <c r="BK38" i="11" s="1"/>
  <c r="BJ13" i="11"/>
  <c r="BK13" i="11" s="1"/>
  <c r="BL13" i="11"/>
  <c r="BL16" i="11"/>
  <c r="BJ16" i="11"/>
  <c r="BK16" i="11" s="1"/>
  <c r="BL24" i="11"/>
  <c r="BJ24" i="11"/>
  <c r="BK24" i="11" s="1"/>
  <c r="BJ27" i="11"/>
  <c r="BK27" i="11" s="1"/>
  <c r="BL27" i="11"/>
  <c r="BL30" i="11"/>
  <c r="BJ30" i="11"/>
  <c r="BK30" i="11" s="1"/>
  <c r="AL42" i="11"/>
  <c r="BL44" i="11"/>
  <c r="BJ44" i="11"/>
  <c r="BK44" i="11" s="1"/>
  <c r="BL51" i="11"/>
  <c r="BJ51" i="11"/>
  <c r="BK51" i="11" s="1"/>
  <c r="BJ56" i="11"/>
  <c r="BK56" i="11" s="1"/>
  <c r="BL56" i="11"/>
  <c r="BL28" i="11"/>
  <c r="BJ28" i="11"/>
  <c r="BK28" i="11" s="1"/>
  <c r="BL48" i="11"/>
  <c r="BJ48" i="11"/>
  <c r="BK48" i="11" s="1"/>
  <c r="BL53" i="11"/>
  <c r="BJ53" i="11"/>
  <c r="BK53" i="11" s="1"/>
  <c r="BJ60" i="11"/>
  <c r="BK60" i="11" s="1"/>
  <c r="BL60" i="11"/>
  <c r="BJ17" i="11"/>
  <c r="BK17" i="11" s="1"/>
  <c r="BL17" i="11"/>
  <c r="BJ36" i="11"/>
  <c r="BK36" i="11" s="1"/>
  <c r="BL36" i="11"/>
  <c r="AL12" i="11"/>
  <c r="BL33" i="11"/>
  <c r="BJ33" i="11"/>
  <c r="BK33" i="11" s="1"/>
  <c r="BJ40" i="11"/>
  <c r="BK40" i="11" s="1"/>
  <c r="BL40" i="11"/>
  <c r="BL54" i="11"/>
  <c r="BJ54" i="11"/>
  <c r="BK54" i="11" s="1"/>
  <c r="BJ18" i="11"/>
  <c r="BK18" i="11" s="1"/>
  <c r="BL18" i="11"/>
  <c r="BL21" i="11"/>
  <c r="BJ21" i="11"/>
  <c r="BK21" i="11" s="1"/>
  <c r="BL37" i="11"/>
  <c r="BJ37" i="11"/>
  <c r="BK37" i="11" s="1"/>
  <c r="BL58" i="11"/>
  <c r="BJ58" i="11"/>
  <c r="BK58" i="11" s="1"/>
  <c r="AL32" i="11"/>
  <c r="BL34" i="11"/>
  <c r="BJ34" i="11"/>
  <c r="BK34" i="11" s="1"/>
  <c r="BL41" i="11"/>
  <c r="BJ41" i="11"/>
  <c r="BK41" i="11" s="1"/>
  <c r="BJ46" i="11"/>
  <c r="BK46" i="11" s="1"/>
  <c r="BL46" i="11"/>
  <c r="BJ32" i="11"/>
  <c r="BK32" i="11" s="1"/>
  <c r="BJ35" i="11"/>
  <c r="BK35" i="11" s="1"/>
  <c r="BJ39" i="11"/>
  <c r="BK39" i="11" s="1"/>
  <c r="BJ42" i="11"/>
  <c r="BK42" i="11" s="1"/>
  <c r="BJ45" i="11"/>
  <c r="BK45" i="11" s="1"/>
  <c r="BJ49" i="11"/>
  <c r="BK49" i="11" s="1"/>
  <c r="BJ52" i="11"/>
  <c r="BK52" i="11" s="1"/>
  <c r="BJ55" i="11"/>
  <c r="BK55" i="11" s="1"/>
  <c r="BJ59" i="11"/>
  <c r="BK59" i="11" s="1"/>
  <c r="BM22" i="11" l="1"/>
  <c r="BM52" i="11"/>
  <c r="BM12" i="11"/>
  <c r="BN52" i="11"/>
  <c r="BO52" i="11" s="1"/>
  <c r="BP52" i="11" s="1"/>
  <c r="BR52" i="11" s="1"/>
  <c r="BM42" i="11"/>
  <c r="BM32" i="11"/>
  <c r="BN22" i="11" l="1"/>
  <c r="BO22" i="11" s="1"/>
  <c r="BP22" i="11" s="1"/>
  <c r="BR22" i="11" s="1"/>
  <c r="BN32" i="11"/>
  <c r="BO32" i="11" s="1"/>
  <c r="BP32" i="11" s="1"/>
  <c r="BR32" i="11" s="1"/>
  <c r="BN42" i="11"/>
  <c r="BO42" i="11" s="1"/>
  <c r="BP42" i="11" s="1"/>
  <c r="BR42" i="11" s="1"/>
  <c r="BN12" i="11"/>
  <c r="BO12" i="11" s="1"/>
  <c r="BP12" i="11" s="1"/>
  <c r="BR12" i="11" s="1"/>
  <c r="BH61" i="10" l="1"/>
  <c r="BD61" i="10"/>
  <c r="BE61" i="10" s="1"/>
  <c r="BH60" i="10"/>
  <c r="BD60" i="10"/>
  <c r="BE60" i="10" s="1"/>
  <c r="BH59" i="10"/>
  <c r="BD59" i="10"/>
  <c r="BE59" i="10" s="1"/>
  <c r="BH58" i="10"/>
  <c r="BD58" i="10"/>
  <c r="BE58" i="10" s="1"/>
  <c r="BH57" i="10"/>
  <c r="BD57" i="10"/>
  <c r="BE57" i="10" s="1"/>
  <c r="BH56" i="10"/>
  <c r="BD56" i="10"/>
  <c r="BE56" i="10" s="1"/>
  <c r="BH55" i="10"/>
  <c r="BD55" i="10"/>
  <c r="BE55" i="10" s="1"/>
  <c r="BH54" i="10"/>
  <c r="BD54" i="10"/>
  <c r="BE54" i="10" s="1"/>
  <c r="BH53" i="10"/>
  <c r="BD53" i="10"/>
  <c r="BE53" i="10" s="1"/>
  <c r="BH52" i="10"/>
  <c r="BD52" i="10"/>
  <c r="BE52" i="10" s="1"/>
  <c r="AJ52" i="10"/>
  <c r="AK52" i="10" s="1"/>
  <c r="BQ52" i="10" s="1"/>
  <c r="P52" i="10"/>
  <c r="O52" i="10"/>
  <c r="J52" i="10"/>
  <c r="BH51" i="10"/>
  <c r="BE51" i="10"/>
  <c r="BL51" i="10" s="1"/>
  <c r="BD51" i="10"/>
  <c r="BH50" i="10"/>
  <c r="BD50" i="10"/>
  <c r="BE50" i="10" s="1"/>
  <c r="BH49" i="10"/>
  <c r="BD49" i="10"/>
  <c r="BE49" i="10" s="1"/>
  <c r="BH48" i="10"/>
  <c r="BD48" i="10"/>
  <c r="BE48" i="10" s="1"/>
  <c r="BH47" i="10"/>
  <c r="BD47" i="10"/>
  <c r="BE47" i="10" s="1"/>
  <c r="BL47" i="10" s="1"/>
  <c r="BH46" i="10"/>
  <c r="BD46" i="10"/>
  <c r="BE46" i="10" s="1"/>
  <c r="BH45" i="10"/>
  <c r="BD45" i="10"/>
  <c r="BE45" i="10" s="1"/>
  <c r="BH44" i="10"/>
  <c r="BD44" i="10"/>
  <c r="BE44" i="10" s="1"/>
  <c r="BH43" i="10"/>
  <c r="BD43" i="10"/>
  <c r="BE43" i="10" s="1"/>
  <c r="BL43" i="10" s="1"/>
  <c r="BH42" i="10"/>
  <c r="BD42" i="10"/>
  <c r="BE42" i="10" s="1"/>
  <c r="AJ42" i="10"/>
  <c r="AK42" i="10" s="1"/>
  <c r="BQ42" i="10" s="1"/>
  <c r="P42" i="10"/>
  <c r="O42" i="10"/>
  <c r="J42" i="10"/>
  <c r="BH41" i="10"/>
  <c r="BE41" i="10"/>
  <c r="BL41" i="10" s="1"/>
  <c r="BD41" i="10"/>
  <c r="BH40" i="10"/>
  <c r="BD40" i="10"/>
  <c r="BE40" i="10" s="1"/>
  <c r="BH39" i="10"/>
  <c r="BD39" i="10"/>
  <c r="BE39" i="10" s="1"/>
  <c r="BH38" i="10"/>
  <c r="BD38" i="10"/>
  <c r="BE38" i="10" s="1"/>
  <c r="BH37" i="10"/>
  <c r="BE37" i="10"/>
  <c r="BL37" i="10" s="1"/>
  <c r="BD37" i="10"/>
  <c r="BH36" i="10"/>
  <c r="BD36" i="10"/>
  <c r="BE36" i="10" s="1"/>
  <c r="BH35" i="10"/>
  <c r="BD35" i="10"/>
  <c r="BE35" i="10" s="1"/>
  <c r="BH34" i="10"/>
  <c r="BD34" i="10"/>
  <c r="BE34" i="10" s="1"/>
  <c r="BH33" i="10"/>
  <c r="BD33" i="10"/>
  <c r="BE33" i="10" s="1"/>
  <c r="BL33" i="10" s="1"/>
  <c r="BH32" i="10"/>
  <c r="BD32" i="10"/>
  <c r="BE32" i="10" s="1"/>
  <c r="AJ32" i="10"/>
  <c r="AK32" i="10" s="1"/>
  <c r="BQ32" i="10" s="1"/>
  <c r="P32" i="10"/>
  <c r="O32" i="10"/>
  <c r="AL32" i="10" s="1"/>
  <c r="J32" i="10"/>
  <c r="BH31" i="10"/>
  <c r="BE31" i="10"/>
  <c r="BL31" i="10" s="1"/>
  <c r="BD31" i="10"/>
  <c r="BH30" i="10"/>
  <c r="BD30" i="10"/>
  <c r="BE30" i="10" s="1"/>
  <c r="BH29" i="10"/>
  <c r="BD29" i="10"/>
  <c r="BE29" i="10" s="1"/>
  <c r="BH28" i="10"/>
  <c r="BD28" i="10"/>
  <c r="BE28" i="10" s="1"/>
  <c r="BH27" i="10"/>
  <c r="BE27" i="10"/>
  <c r="BL27" i="10" s="1"/>
  <c r="BD27" i="10"/>
  <c r="BH26" i="10"/>
  <c r="BD26" i="10"/>
  <c r="BE26" i="10" s="1"/>
  <c r="BH25" i="10"/>
  <c r="BD25" i="10"/>
  <c r="BE25" i="10" s="1"/>
  <c r="BH24" i="10"/>
  <c r="BD24" i="10"/>
  <c r="BE24" i="10" s="1"/>
  <c r="BH23" i="10"/>
  <c r="BD23" i="10"/>
  <c r="BE23" i="10" s="1"/>
  <c r="BL23" i="10" s="1"/>
  <c r="BH22" i="10"/>
  <c r="BD22" i="10"/>
  <c r="BE22" i="10" s="1"/>
  <c r="AJ22" i="10"/>
  <c r="AK22" i="10" s="1"/>
  <c r="BQ22" i="10" s="1"/>
  <c r="P22" i="10"/>
  <c r="O22" i="10"/>
  <c r="J22" i="10"/>
  <c r="BH21" i="10"/>
  <c r="BE21" i="10"/>
  <c r="BL21" i="10" s="1"/>
  <c r="BD21" i="10"/>
  <c r="BH20" i="10"/>
  <c r="BD20" i="10"/>
  <c r="BE20" i="10" s="1"/>
  <c r="BH19" i="10"/>
  <c r="BD19" i="10"/>
  <c r="BE19" i="10" s="1"/>
  <c r="BH18" i="10"/>
  <c r="BD18" i="10"/>
  <c r="BE18" i="10" s="1"/>
  <c r="BH17" i="10"/>
  <c r="BD17" i="10"/>
  <c r="BE17" i="10" s="1"/>
  <c r="BH16" i="10"/>
  <c r="BD16" i="10"/>
  <c r="BE16" i="10" s="1"/>
  <c r="BH15" i="10"/>
  <c r="BD15" i="10"/>
  <c r="BE15" i="10" s="1"/>
  <c r="BH14" i="10"/>
  <c r="BD14" i="10"/>
  <c r="BE14" i="10" s="1"/>
  <c r="BH13" i="10"/>
  <c r="BD13" i="10"/>
  <c r="BE13" i="10" s="1"/>
  <c r="BH12" i="10"/>
  <c r="BD12" i="10"/>
  <c r="BE12" i="10" s="1"/>
  <c r="AJ12" i="10"/>
  <c r="AK12" i="10" s="1"/>
  <c r="BQ12" i="10" s="1"/>
  <c r="P12" i="10"/>
  <c r="O12" i="10"/>
  <c r="J12" i="10"/>
  <c r="AL22" i="10" l="1"/>
  <c r="BL24" i="10"/>
  <c r="BJ24" i="10"/>
  <c r="BK24" i="10" s="1"/>
  <c r="BJ40" i="10"/>
  <c r="BK40" i="10" s="1"/>
  <c r="BL40" i="10"/>
  <c r="BL45" i="10"/>
  <c r="BJ45" i="10"/>
  <c r="BK45" i="10" s="1"/>
  <c r="BL54" i="10"/>
  <c r="BJ54" i="10"/>
  <c r="BK54" i="10" s="1"/>
  <c r="BL58" i="10"/>
  <c r="BJ58" i="10"/>
  <c r="BK58" i="10" s="1"/>
  <c r="BL28" i="10"/>
  <c r="BJ28" i="10"/>
  <c r="BK28" i="10" s="1"/>
  <c r="BL42" i="10"/>
  <c r="BJ42" i="10"/>
  <c r="BK42" i="10" s="1"/>
  <c r="BL49" i="10"/>
  <c r="BJ49" i="10"/>
  <c r="BK49" i="10" s="1"/>
  <c r="AL52" i="10"/>
  <c r="BL15" i="10"/>
  <c r="BJ15" i="10"/>
  <c r="BK15" i="10" s="1"/>
  <c r="BJ46" i="10"/>
  <c r="BK46" i="10" s="1"/>
  <c r="BL46" i="10"/>
  <c r="BL22" i="10"/>
  <c r="BJ22" i="10"/>
  <c r="BK22" i="10" s="1"/>
  <c r="BL29" i="10"/>
  <c r="BJ29" i="10"/>
  <c r="BK29" i="10" s="1"/>
  <c r="BL34" i="10"/>
  <c r="BJ34" i="10"/>
  <c r="BK34" i="10" s="1"/>
  <c r="BJ50" i="10"/>
  <c r="BK50" i="10" s="1"/>
  <c r="BL50" i="10"/>
  <c r="BL19" i="10"/>
  <c r="BJ19" i="10"/>
  <c r="BK19" i="10" s="1"/>
  <c r="BL12" i="10"/>
  <c r="BJ12" i="10"/>
  <c r="BK12" i="10" s="1"/>
  <c r="BJ20" i="10"/>
  <c r="BK20" i="10" s="1"/>
  <c r="BL20" i="10"/>
  <c r="BL25" i="10"/>
  <c r="BJ25" i="10"/>
  <c r="BK25" i="10" s="1"/>
  <c r="BL59" i="10"/>
  <c r="BJ59" i="10"/>
  <c r="BK59" i="10" s="1"/>
  <c r="BL13" i="10"/>
  <c r="BJ13" i="10"/>
  <c r="BK13" i="10" s="1"/>
  <c r="BL17" i="10"/>
  <c r="BJ17" i="10"/>
  <c r="BK17" i="10" s="1"/>
  <c r="BJ26" i="10"/>
  <c r="BK26" i="10" s="1"/>
  <c r="BL26" i="10"/>
  <c r="BL38" i="10"/>
  <c r="BJ38" i="10"/>
  <c r="BK38" i="10" s="1"/>
  <c r="BL52" i="10"/>
  <c r="BJ52" i="10"/>
  <c r="BK52" i="10" s="1"/>
  <c r="BJ56" i="10"/>
  <c r="BK56" i="10" s="1"/>
  <c r="BL56" i="10"/>
  <c r="BJ60" i="10"/>
  <c r="BK60" i="10" s="1"/>
  <c r="BL60" i="10"/>
  <c r="BJ16" i="10"/>
  <c r="BK16" i="10" s="1"/>
  <c r="BL16" i="10"/>
  <c r="BL55" i="10"/>
  <c r="BJ55" i="10"/>
  <c r="BK55" i="10" s="1"/>
  <c r="BJ30" i="10"/>
  <c r="BK30" i="10" s="1"/>
  <c r="BL30" i="10"/>
  <c r="BL35" i="10"/>
  <c r="BJ35" i="10"/>
  <c r="BK35" i="10" s="1"/>
  <c r="BJ14" i="10"/>
  <c r="BK14" i="10" s="1"/>
  <c r="BL14" i="10"/>
  <c r="BL18" i="10"/>
  <c r="BJ18" i="10"/>
  <c r="BK18" i="10" s="1"/>
  <c r="BL32" i="10"/>
  <c r="BJ32" i="10"/>
  <c r="BK32" i="10" s="1"/>
  <c r="BL39" i="10"/>
  <c r="BJ39" i="10"/>
  <c r="BK39" i="10" s="1"/>
  <c r="AL42" i="10"/>
  <c r="BL44" i="10"/>
  <c r="BJ44" i="10"/>
  <c r="BK44" i="10" s="1"/>
  <c r="BL53" i="10"/>
  <c r="BJ53" i="10"/>
  <c r="BK53" i="10" s="1"/>
  <c r="BL57" i="10"/>
  <c r="BJ57" i="10"/>
  <c r="BK57" i="10" s="1"/>
  <c r="BL61" i="10"/>
  <c r="BJ61" i="10"/>
  <c r="BK61" i="10" s="1"/>
  <c r="AL12" i="10"/>
  <c r="BJ36" i="10"/>
  <c r="BK36" i="10" s="1"/>
  <c r="BL36" i="10"/>
  <c r="BL48" i="10"/>
  <c r="BJ48" i="10"/>
  <c r="BK48" i="10" s="1"/>
  <c r="BJ21" i="10"/>
  <c r="BK21" i="10" s="1"/>
  <c r="BJ23" i="10"/>
  <c r="BK23" i="10" s="1"/>
  <c r="BJ27" i="10"/>
  <c r="BK27" i="10" s="1"/>
  <c r="BJ31" i="10"/>
  <c r="BK31" i="10" s="1"/>
  <c r="BJ33" i="10"/>
  <c r="BK33" i="10" s="1"/>
  <c r="BJ37" i="10"/>
  <c r="BK37" i="10" s="1"/>
  <c r="BJ41" i="10"/>
  <c r="BK41" i="10" s="1"/>
  <c r="BJ43" i="10"/>
  <c r="BK43" i="10" s="1"/>
  <c r="BJ47" i="10"/>
  <c r="BK47" i="10" s="1"/>
  <c r="BJ51" i="10"/>
  <c r="BK51" i="10" s="1"/>
  <c r="BM22" i="10" l="1"/>
  <c r="BM42" i="10"/>
  <c r="BM32" i="10"/>
  <c r="BM52" i="10"/>
  <c r="BM12" i="10"/>
  <c r="BN42" i="10" l="1"/>
  <c r="BO42" i="10" s="1"/>
  <c r="BP42" i="10" s="1"/>
  <c r="BR42" i="10" s="1"/>
  <c r="BO12" i="10"/>
  <c r="BP12" i="10" s="1"/>
  <c r="BR12" i="10" s="1"/>
  <c r="BN12" i="10"/>
  <c r="BN52" i="10"/>
  <c r="BO52" i="10" s="1"/>
  <c r="BP52" i="10" s="1"/>
  <c r="BR52" i="10" s="1"/>
  <c r="BN32" i="10"/>
  <c r="BO32" i="10" s="1"/>
  <c r="BP32" i="10" s="1"/>
  <c r="BR32" i="10" s="1"/>
  <c r="BN22" i="10"/>
  <c r="BO22" i="10" s="1"/>
  <c r="BP22" i="10" s="1"/>
  <c r="BR22" i="10" s="1"/>
  <c r="BH61" i="9" l="1"/>
  <c r="BD61" i="9"/>
  <c r="BE61" i="9" s="1"/>
  <c r="BH60" i="9"/>
  <c r="BD60" i="9"/>
  <c r="BE60" i="9" s="1"/>
  <c r="BH59" i="9"/>
  <c r="BD59" i="9"/>
  <c r="BE59" i="9" s="1"/>
  <c r="BH58" i="9"/>
  <c r="BD58" i="9"/>
  <c r="BE58" i="9" s="1"/>
  <c r="BH57" i="9"/>
  <c r="BD57" i="9"/>
  <c r="BE57" i="9" s="1"/>
  <c r="BH56" i="9"/>
  <c r="BD56" i="9"/>
  <c r="BE56" i="9" s="1"/>
  <c r="BH55" i="9"/>
  <c r="BD55" i="9"/>
  <c r="BE55" i="9" s="1"/>
  <c r="BH54" i="9"/>
  <c r="BD54" i="9"/>
  <c r="BE54" i="9" s="1"/>
  <c r="BH53" i="9"/>
  <c r="BD53" i="9"/>
  <c r="BE53" i="9" s="1"/>
  <c r="BH52" i="9"/>
  <c r="BD52" i="9"/>
  <c r="BE52" i="9" s="1"/>
  <c r="AJ52" i="9"/>
  <c r="AK52" i="9" s="1"/>
  <c r="BQ52" i="9" s="1"/>
  <c r="P52" i="9"/>
  <c r="O52" i="9"/>
  <c r="J52" i="9"/>
  <c r="BH51" i="9"/>
  <c r="BE51" i="9"/>
  <c r="BL51" i="9" s="1"/>
  <c r="BD51" i="9"/>
  <c r="BH50" i="9"/>
  <c r="BD50" i="9"/>
  <c r="BE50" i="9" s="1"/>
  <c r="BH49" i="9"/>
  <c r="BD49" i="9"/>
  <c r="BE49" i="9" s="1"/>
  <c r="BH48" i="9"/>
  <c r="BD48" i="9"/>
  <c r="BE48" i="9" s="1"/>
  <c r="BH47" i="9"/>
  <c r="BD47" i="9"/>
  <c r="BE47" i="9" s="1"/>
  <c r="BL47" i="9" s="1"/>
  <c r="BH46" i="9"/>
  <c r="BD46" i="9"/>
  <c r="BE46" i="9" s="1"/>
  <c r="BH45" i="9"/>
  <c r="BD45" i="9"/>
  <c r="BE45" i="9" s="1"/>
  <c r="BH44" i="9"/>
  <c r="BD44" i="9"/>
  <c r="BE44" i="9" s="1"/>
  <c r="BH43" i="9"/>
  <c r="BD43" i="9"/>
  <c r="BE43" i="9" s="1"/>
  <c r="BL43" i="9" s="1"/>
  <c r="BH42" i="9"/>
  <c r="BD42" i="9"/>
  <c r="BE42" i="9" s="1"/>
  <c r="AJ42" i="9"/>
  <c r="AK42" i="9" s="1"/>
  <c r="BQ42" i="9" s="1"/>
  <c r="P42" i="9"/>
  <c r="O42" i="9"/>
  <c r="J42" i="9"/>
  <c r="BH41" i="9"/>
  <c r="BE41" i="9"/>
  <c r="BL41" i="9" s="1"/>
  <c r="BD41" i="9"/>
  <c r="BH40" i="9"/>
  <c r="BD40" i="9"/>
  <c r="BE40" i="9" s="1"/>
  <c r="BH39" i="9"/>
  <c r="BD39" i="9"/>
  <c r="BE39" i="9" s="1"/>
  <c r="BH38" i="9"/>
  <c r="BD38" i="9"/>
  <c r="BE38" i="9" s="1"/>
  <c r="BH37" i="9"/>
  <c r="BD37" i="9"/>
  <c r="BE37" i="9" s="1"/>
  <c r="BL37" i="9" s="1"/>
  <c r="BH36" i="9"/>
  <c r="BD36" i="9"/>
  <c r="BE36" i="9" s="1"/>
  <c r="BH35" i="9"/>
  <c r="BD35" i="9"/>
  <c r="BE35" i="9" s="1"/>
  <c r="BH34" i="9"/>
  <c r="BD34" i="9"/>
  <c r="BE34" i="9" s="1"/>
  <c r="BH33" i="9"/>
  <c r="BE33" i="9"/>
  <c r="BL33" i="9" s="1"/>
  <c r="BD33" i="9"/>
  <c r="BH32" i="9"/>
  <c r="BD32" i="9"/>
  <c r="BE32" i="9" s="1"/>
  <c r="AJ32" i="9"/>
  <c r="AK32" i="9" s="1"/>
  <c r="BQ32" i="9" s="1"/>
  <c r="P32" i="9"/>
  <c r="O32" i="9"/>
  <c r="J32" i="9"/>
  <c r="BH31" i="9"/>
  <c r="BD31" i="9"/>
  <c r="BE31" i="9" s="1"/>
  <c r="BH30" i="9"/>
  <c r="BD30" i="9"/>
  <c r="BE30" i="9" s="1"/>
  <c r="BH29" i="9"/>
  <c r="BD29" i="9"/>
  <c r="BE29" i="9" s="1"/>
  <c r="BH28" i="9"/>
  <c r="BD28" i="9"/>
  <c r="BE28" i="9" s="1"/>
  <c r="BH27" i="9"/>
  <c r="BD27" i="9"/>
  <c r="BE27" i="9" s="1"/>
  <c r="BH26" i="9"/>
  <c r="BD26" i="9"/>
  <c r="BE26" i="9" s="1"/>
  <c r="BH25" i="9"/>
  <c r="BD25" i="9"/>
  <c r="BE25" i="9" s="1"/>
  <c r="BH24" i="9"/>
  <c r="BD24" i="9"/>
  <c r="BE24" i="9" s="1"/>
  <c r="BH23" i="9"/>
  <c r="BD23" i="9"/>
  <c r="BE23" i="9" s="1"/>
  <c r="BH22" i="9"/>
  <c r="BD22" i="9"/>
  <c r="BE22" i="9" s="1"/>
  <c r="AJ22" i="9"/>
  <c r="AK22" i="9" s="1"/>
  <c r="BQ22" i="9" s="1"/>
  <c r="P22" i="9"/>
  <c r="O22" i="9"/>
  <c r="J22" i="9"/>
  <c r="BH21" i="9"/>
  <c r="BD21" i="9"/>
  <c r="BE21" i="9" s="1"/>
  <c r="BH20" i="9"/>
  <c r="BD20" i="9"/>
  <c r="BE20" i="9" s="1"/>
  <c r="BH19" i="9"/>
  <c r="BD19" i="9"/>
  <c r="BE19" i="9" s="1"/>
  <c r="BH18" i="9"/>
  <c r="BD18" i="9"/>
  <c r="BE18" i="9" s="1"/>
  <c r="BH17" i="9"/>
  <c r="BD17" i="9"/>
  <c r="BE17" i="9" s="1"/>
  <c r="BH16" i="9"/>
  <c r="BD16" i="9"/>
  <c r="BE16" i="9" s="1"/>
  <c r="BH15" i="9"/>
  <c r="BD15" i="9"/>
  <c r="BE15" i="9" s="1"/>
  <c r="BH14" i="9"/>
  <c r="BD14" i="9"/>
  <c r="BE14" i="9" s="1"/>
  <c r="BH13" i="9"/>
  <c r="BD13" i="9"/>
  <c r="BE13" i="9" s="1"/>
  <c r="BH12" i="9"/>
  <c r="BD12" i="9"/>
  <c r="BE12" i="9" s="1"/>
  <c r="AJ12" i="9"/>
  <c r="AK12" i="9" s="1"/>
  <c r="BQ12" i="9" s="1"/>
  <c r="P12" i="9"/>
  <c r="O12" i="9"/>
  <c r="J12" i="9"/>
  <c r="AL42" i="9" l="1"/>
  <c r="AL52" i="9"/>
  <c r="BJ35" i="9"/>
  <c r="BK35" i="9" s="1"/>
  <c r="BL35" i="9"/>
  <c r="BJ16" i="9"/>
  <c r="BK16" i="9" s="1"/>
  <c r="BL16" i="9"/>
  <c r="BJ26" i="9"/>
  <c r="BK26" i="9" s="1"/>
  <c r="BL26" i="9"/>
  <c r="BL32" i="9"/>
  <c r="BJ32" i="9"/>
  <c r="BK32" i="9" s="1"/>
  <c r="BL53" i="9"/>
  <c r="BJ53" i="9"/>
  <c r="BK53" i="9" s="1"/>
  <c r="BJ36" i="9"/>
  <c r="BK36" i="9" s="1"/>
  <c r="BL36" i="9"/>
  <c r="BL21" i="9"/>
  <c r="BJ21" i="9"/>
  <c r="BK21" i="9" s="1"/>
  <c r="BL23" i="9"/>
  <c r="BJ23" i="9"/>
  <c r="BK23" i="9" s="1"/>
  <c r="BL31" i="9"/>
  <c r="BJ31" i="9"/>
  <c r="BK31" i="9" s="1"/>
  <c r="BJ40" i="9"/>
  <c r="BK40" i="9" s="1"/>
  <c r="BL40" i="9"/>
  <c r="BJ45" i="9"/>
  <c r="BK45" i="9" s="1"/>
  <c r="BL45" i="9"/>
  <c r="BL54" i="9"/>
  <c r="BJ54" i="9"/>
  <c r="BK54" i="9" s="1"/>
  <c r="BL58" i="9"/>
  <c r="BJ58" i="9"/>
  <c r="BK58" i="9" s="1"/>
  <c r="BJ42" i="9"/>
  <c r="BK42" i="9" s="1"/>
  <c r="BL42" i="9"/>
  <c r="BL14" i="9"/>
  <c r="BJ14" i="9"/>
  <c r="BK14" i="9" s="1"/>
  <c r="BL18" i="9"/>
  <c r="BJ18" i="9"/>
  <c r="BK18" i="9" s="1"/>
  <c r="BL24" i="9"/>
  <c r="BJ24" i="9"/>
  <c r="BK24" i="9" s="1"/>
  <c r="BL28" i="9"/>
  <c r="BJ28" i="9"/>
  <c r="BK28" i="9" s="1"/>
  <c r="BJ46" i="9"/>
  <c r="BK46" i="9" s="1"/>
  <c r="BL46" i="9"/>
  <c r="BJ55" i="9"/>
  <c r="BK55" i="9" s="1"/>
  <c r="BL55" i="9"/>
  <c r="BL59" i="9"/>
  <c r="BJ59" i="9"/>
  <c r="BK59" i="9" s="1"/>
  <c r="BL44" i="9"/>
  <c r="BJ44" i="9"/>
  <c r="BK44" i="9" s="1"/>
  <c r="BL57" i="9"/>
  <c r="BJ57" i="9"/>
  <c r="BK57" i="9" s="1"/>
  <c r="BL48" i="9"/>
  <c r="BJ48" i="9"/>
  <c r="BK48" i="9" s="1"/>
  <c r="BL13" i="9"/>
  <c r="BJ13" i="9"/>
  <c r="BK13" i="9" s="1"/>
  <c r="BL17" i="9"/>
  <c r="BJ17" i="9"/>
  <c r="BK17" i="9" s="1"/>
  <c r="BL27" i="9"/>
  <c r="BJ27" i="9"/>
  <c r="BK27" i="9" s="1"/>
  <c r="BJ49" i="9"/>
  <c r="BK49" i="9" s="1"/>
  <c r="BL49" i="9"/>
  <c r="AL12" i="9"/>
  <c r="AL22" i="9"/>
  <c r="AL32" i="9"/>
  <c r="BL34" i="9"/>
  <c r="BJ34" i="9"/>
  <c r="BK34" i="9" s="1"/>
  <c r="BJ50" i="9"/>
  <c r="BK50" i="9" s="1"/>
  <c r="BL50" i="9"/>
  <c r="BL12" i="9"/>
  <c r="BJ12" i="9"/>
  <c r="BK12" i="9" s="1"/>
  <c r="BJ20" i="9"/>
  <c r="BK20" i="9" s="1"/>
  <c r="BL20" i="9"/>
  <c r="BL22" i="9"/>
  <c r="BJ22" i="9"/>
  <c r="BK22" i="9" s="1"/>
  <c r="BJ30" i="9"/>
  <c r="BK30" i="9" s="1"/>
  <c r="BL30" i="9"/>
  <c r="BL39" i="9"/>
  <c r="BJ39" i="9"/>
  <c r="BK39" i="9" s="1"/>
  <c r="BL61" i="9"/>
  <c r="BJ61" i="9"/>
  <c r="BK61" i="9" s="1"/>
  <c r="BJ15" i="9"/>
  <c r="BK15" i="9" s="1"/>
  <c r="BL15" i="9"/>
  <c r="BL19" i="9"/>
  <c r="BJ19" i="9"/>
  <c r="BK19" i="9" s="1"/>
  <c r="BL25" i="9"/>
  <c r="BJ25" i="9"/>
  <c r="BK25" i="9" s="1"/>
  <c r="BJ29" i="9"/>
  <c r="BK29" i="9" s="1"/>
  <c r="BL29" i="9"/>
  <c r="BL38" i="9"/>
  <c r="BJ38" i="9"/>
  <c r="BK38" i="9" s="1"/>
  <c r="BL52" i="9"/>
  <c r="BJ52" i="9"/>
  <c r="BK52" i="9" s="1"/>
  <c r="BJ56" i="9"/>
  <c r="BK56" i="9" s="1"/>
  <c r="BL56" i="9"/>
  <c r="BJ60" i="9"/>
  <c r="BK60" i="9" s="1"/>
  <c r="BL60" i="9"/>
  <c r="BJ33" i="9"/>
  <c r="BK33" i="9" s="1"/>
  <c r="BJ37" i="9"/>
  <c r="BK37" i="9" s="1"/>
  <c r="BJ41" i="9"/>
  <c r="BK41" i="9" s="1"/>
  <c r="BJ43" i="9"/>
  <c r="BK43" i="9" s="1"/>
  <c r="BJ47" i="9"/>
  <c r="BK47" i="9" s="1"/>
  <c r="BJ51" i="9"/>
  <c r="BK51" i="9" s="1"/>
  <c r="BM32" i="9" l="1"/>
  <c r="BN32" i="9" s="1"/>
  <c r="BO32" i="9" s="1"/>
  <c r="BP32" i="9" s="1"/>
  <c r="BR32" i="9" s="1"/>
  <c r="BM52" i="9"/>
  <c r="BM22" i="9"/>
  <c r="BM42" i="9"/>
  <c r="BM12" i="9"/>
  <c r="BN52" i="9" l="1"/>
  <c r="BO52" i="9" s="1"/>
  <c r="BP52" i="9" s="1"/>
  <c r="BR52" i="9" s="1"/>
  <c r="BN12" i="9"/>
  <c r="BO12" i="9" s="1"/>
  <c r="BP12" i="9" s="1"/>
  <c r="BR12" i="9" s="1"/>
  <c r="BN42" i="9"/>
  <c r="BO42" i="9" s="1"/>
  <c r="BP42" i="9" s="1"/>
  <c r="BR42" i="9" s="1"/>
  <c r="BN22" i="9"/>
  <c r="BO22" i="9" s="1"/>
  <c r="BP22" i="9" s="1"/>
  <c r="BR22" i="9" s="1"/>
  <c r="BH61" i="8" l="1"/>
  <c r="BD61" i="8"/>
  <c r="BE61" i="8" s="1"/>
  <c r="BH60" i="8"/>
  <c r="BD60" i="8"/>
  <c r="BE60" i="8" s="1"/>
  <c r="BH59" i="8"/>
  <c r="BD59" i="8"/>
  <c r="BE59" i="8" s="1"/>
  <c r="BH58" i="8"/>
  <c r="BD58" i="8"/>
  <c r="BE58" i="8" s="1"/>
  <c r="BH57" i="8"/>
  <c r="BD57" i="8"/>
  <c r="BE57" i="8" s="1"/>
  <c r="BH56" i="8"/>
  <c r="BD56" i="8"/>
  <c r="BE56" i="8" s="1"/>
  <c r="BH55" i="8"/>
  <c r="BD55" i="8"/>
  <c r="BE55" i="8" s="1"/>
  <c r="BH54" i="8"/>
  <c r="BD54" i="8"/>
  <c r="BE54" i="8" s="1"/>
  <c r="BH53" i="8"/>
  <c r="BD53" i="8"/>
  <c r="BE53" i="8" s="1"/>
  <c r="BH52" i="8"/>
  <c r="BD52" i="8"/>
  <c r="BE52" i="8" s="1"/>
  <c r="AJ52" i="8"/>
  <c r="AK52" i="8" s="1"/>
  <c r="BQ52" i="8" s="1"/>
  <c r="P52" i="8"/>
  <c r="O52" i="8"/>
  <c r="AL52" i="8" s="1"/>
  <c r="J52" i="8"/>
  <c r="BH51" i="8"/>
  <c r="BE51" i="8"/>
  <c r="BL51" i="8" s="1"/>
  <c r="BD51" i="8"/>
  <c r="BH50" i="8"/>
  <c r="BD50" i="8"/>
  <c r="BE50" i="8" s="1"/>
  <c r="BH49" i="8"/>
  <c r="BD49" i="8"/>
  <c r="BE49" i="8" s="1"/>
  <c r="BH48" i="8"/>
  <c r="BD48" i="8"/>
  <c r="BE48" i="8" s="1"/>
  <c r="BH47" i="8"/>
  <c r="BE47" i="8"/>
  <c r="BL47" i="8" s="1"/>
  <c r="BD47" i="8"/>
  <c r="BH46" i="8"/>
  <c r="BD46" i="8"/>
  <c r="BE46" i="8" s="1"/>
  <c r="BH45" i="8"/>
  <c r="BD45" i="8"/>
  <c r="BE45" i="8" s="1"/>
  <c r="BH44" i="8"/>
  <c r="BD44" i="8"/>
  <c r="BE44" i="8" s="1"/>
  <c r="BH43" i="8"/>
  <c r="BE43" i="8"/>
  <c r="BL43" i="8" s="1"/>
  <c r="BD43" i="8"/>
  <c r="BH42" i="8"/>
  <c r="BD42" i="8"/>
  <c r="BE42" i="8" s="1"/>
  <c r="AJ42" i="8"/>
  <c r="AK42" i="8" s="1"/>
  <c r="BQ42" i="8" s="1"/>
  <c r="P42" i="8"/>
  <c r="O42" i="8"/>
  <c r="AL42" i="8" s="1"/>
  <c r="J42" i="8"/>
  <c r="BH41" i="8"/>
  <c r="BE41" i="8"/>
  <c r="BL41" i="8" s="1"/>
  <c r="BD41" i="8"/>
  <c r="BH40" i="8"/>
  <c r="BD40" i="8"/>
  <c r="BE40" i="8" s="1"/>
  <c r="BH39" i="8"/>
  <c r="BD39" i="8"/>
  <c r="BE39" i="8" s="1"/>
  <c r="BH38" i="8"/>
  <c r="BD38" i="8"/>
  <c r="BE38" i="8" s="1"/>
  <c r="BH37" i="8"/>
  <c r="BE37" i="8"/>
  <c r="BL37" i="8" s="1"/>
  <c r="BD37" i="8"/>
  <c r="BH36" i="8"/>
  <c r="BD36" i="8"/>
  <c r="BE36" i="8" s="1"/>
  <c r="BH35" i="8"/>
  <c r="BD35" i="8"/>
  <c r="BE35" i="8" s="1"/>
  <c r="BH34" i="8"/>
  <c r="BD34" i="8"/>
  <c r="BE34" i="8" s="1"/>
  <c r="BH33" i="8"/>
  <c r="BE33" i="8"/>
  <c r="BL33" i="8" s="1"/>
  <c r="BD33" i="8"/>
  <c r="BH32" i="8"/>
  <c r="BD32" i="8"/>
  <c r="BE32" i="8" s="1"/>
  <c r="AJ32" i="8"/>
  <c r="AK32" i="8" s="1"/>
  <c r="BQ32" i="8" s="1"/>
  <c r="P32" i="8"/>
  <c r="O32" i="8"/>
  <c r="AL32" i="8" s="1"/>
  <c r="J32" i="8"/>
  <c r="BH31" i="8"/>
  <c r="BD31" i="8"/>
  <c r="BE31" i="8" s="1"/>
  <c r="BH30" i="8"/>
  <c r="BD30" i="8"/>
  <c r="BE30" i="8" s="1"/>
  <c r="BH29" i="8"/>
  <c r="BD29" i="8"/>
  <c r="BE29" i="8" s="1"/>
  <c r="BH28" i="8"/>
  <c r="BD28" i="8"/>
  <c r="BE28" i="8" s="1"/>
  <c r="BH27" i="8"/>
  <c r="BD27" i="8"/>
  <c r="BE27" i="8" s="1"/>
  <c r="BH26" i="8"/>
  <c r="BD26" i="8"/>
  <c r="BE26" i="8" s="1"/>
  <c r="BH25" i="8"/>
  <c r="BD25" i="8"/>
  <c r="BE25" i="8" s="1"/>
  <c r="BH24" i="8"/>
  <c r="BD24" i="8"/>
  <c r="BE24" i="8" s="1"/>
  <c r="BH23" i="8"/>
  <c r="BD23" i="8"/>
  <c r="BE23" i="8" s="1"/>
  <c r="BH22" i="8"/>
  <c r="BD22" i="8"/>
  <c r="BE22" i="8" s="1"/>
  <c r="AK22" i="8"/>
  <c r="BQ22" i="8" s="1"/>
  <c r="P22" i="8"/>
  <c r="O22" i="8"/>
  <c r="J22" i="8"/>
  <c r="BH21" i="8"/>
  <c r="BD21" i="8"/>
  <c r="BE21" i="8" s="1"/>
  <c r="BH20" i="8"/>
  <c r="BD20" i="8"/>
  <c r="BE20" i="8" s="1"/>
  <c r="BH19" i="8"/>
  <c r="BD19" i="8"/>
  <c r="BE19" i="8" s="1"/>
  <c r="BH18" i="8"/>
  <c r="BD18" i="8"/>
  <c r="BE18" i="8" s="1"/>
  <c r="BH17" i="8"/>
  <c r="BD17" i="8"/>
  <c r="BE17" i="8" s="1"/>
  <c r="BH16" i="8"/>
  <c r="BD16" i="8"/>
  <c r="BE16" i="8" s="1"/>
  <c r="BH15" i="8"/>
  <c r="BD15" i="8"/>
  <c r="BE15" i="8" s="1"/>
  <c r="BH14" i="8"/>
  <c r="BD14" i="8"/>
  <c r="BE14" i="8" s="1"/>
  <c r="BH13" i="8"/>
  <c r="BD13" i="8"/>
  <c r="BE13" i="8" s="1"/>
  <c r="BH12" i="8"/>
  <c r="BD12" i="8"/>
  <c r="BE12" i="8" s="1"/>
  <c r="AK12" i="8"/>
  <c r="BQ12" i="8" s="1"/>
  <c r="P12" i="8"/>
  <c r="O12" i="8"/>
  <c r="J12" i="8"/>
  <c r="AL22" i="8" l="1"/>
  <c r="AL12" i="8"/>
  <c r="BJ24" i="8"/>
  <c r="BK24" i="8" s="1"/>
  <c r="BL24" i="8"/>
  <c r="BJ20" i="8"/>
  <c r="BK20" i="8" s="1"/>
  <c r="BL20" i="8"/>
  <c r="BL32" i="8"/>
  <c r="BJ32" i="8"/>
  <c r="BK32" i="8" s="1"/>
  <c r="BL13" i="8"/>
  <c r="BJ13" i="8"/>
  <c r="BK13" i="8" s="1"/>
  <c r="BL17" i="8"/>
  <c r="BJ17" i="8"/>
  <c r="BK17" i="8" s="1"/>
  <c r="BL21" i="8"/>
  <c r="BJ21" i="8"/>
  <c r="BK21" i="8" s="1"/>
  <c r="BL23" i="8"/>
  <c r="BJ23" i="8"/>
  <c r="BK23" i="8" s="1"/>
  <c r="BL27" i="8"/>
  <c r="BJ27" i="8"/>
  <c r="BK27" i="8" s="1"/>
  <c r="BL31" i="8"/>
  <c r="BJ31" i="8"/>
  <c r="BK31" i="8" s="1"/>
  <c r="BJ40" i="8"/>
  <c r="BK40" i="8" s="1"/>
  <c r="BL40" i="8"/>
  <c r="BL45" i="8"/>
  <c r="BJ45" i="8"/>
  <c r="BK45" i="8" s="1"/>
  <c r="BL54" i="8"/>
  <c r="BJ54" i="8"/>
  <c r="BK54" i="8" s="1"/>
  <c r="BL58" i="8"/>
  <c r="BJ58" i="8"/>
  <c r="BK58" i="8" s="1"/>
  <c r="BJ16" i="8"/>
  <c r="BK16" i="8" s="1"/>
  <c r="BL16" i="8"/>
  <c r="BJ26" i="8"/>
  <c r="BK26" i="8" s="1"/>
  <c r="BL26" i="8"/>
  <c r="BL42" i="8"/>
  <c r="BJ42" i="8"/>
  <c r="BK42" i="8" s="1"/>
  <c r="BL49" i="8"/>
  <c r="BJ49" i="8"/>
  <c r="BK49" i="8" s="1"/>
  <c r="BL28" i="8"/>
  <c r="BJ28" i="8"/>
  <c r="BK28" i="8" s="1"/>
  <c r="BJ46" i="8"/>
  <c r="BK46" i="8" s="1"/>
  <c r="BL46" i="8"/>
  <c r="BL55" i="8"/>
  <c r="BJ55" i="8"/>
  <c r="BK55" i="8" s="1"/>
  <c r="BL59" i="8"/>
  <c r="BJ59" i="8"/>
  <c r="BK59" i="8" s="1"/>
  <c r="BJ34" i="8"/>
  <c r="BK34" i="8" s="1"/>
  <c r="BL34" i="8"/>
  <c r="BJ50" i="8"/>
  <c r="BK50" i="8" s="1"/>
  <c r="BL50" i="8"/>
  <c r="BL19" i="8"/>
  <c r="BJ19" i="8"/>
  <c r="BK19" i="8" s="1"/>
  <c r="BL29" i="8"/>
  <c r="BJ29" i="8"/>
  <c r="BK29" i="8" s="1"/>
  <c r="BJ38" i="8"/>
  <c r="BK38" i="8" s="1"/>
  <c r="BL38" i="8"/>
  <c r="BL52" i="8"/>
  <c r="BJ52" i="8"/>
  <c r="BK52" i="8" s="1"/>
  <c r="BM52" i="8" s="1"/>
  <c r="BJ56" i="8"/>
  <c r="BK56" i="8" s="1"/>
  <c r="BL56" i="8"/>
  <c r="BJ60" i="8"/>
  <c r="BK60" i="8" s="1"/>
  <c r="BL60" i="8"/>
  <c r="BL18" i="8"/>
  <c r="BJ18" i="8"/>
  <c r="BK18" i="8" s="1"/>
  <c r="BL15" i="8"/>
  <c r="BJ15" i="8"/>
  <c r="BK15" i="8" s="1"/>
  <c r="BL25" i="8"/>
  <c r="BJ25" i="8"/>
  <c r="BK25" i="8" s="1"/>
  <c r="BL35" i="8"/>
  <c r="BJ35" i="8"/>
  <c r="BK35" i="8" s="1"/>
  <c r="BL14" i="8"/>
  <c r="BJ14" i="8"/>
  <c r="BK14" i="8" s="1"/>
  <c r="BL12" i="8"/>
  <c r="BJ12" i="8"/>
  <c r="BK12" i="8" s="1"/>
  <c r="BL22" i="8"/>
  <c r="BJ22" i="8"/>
  <c r="BK22" i="8" s="1"/>
  <c r="BJ30" i="8"/>
  <c r="BK30" i="8" s="1"/>
  <c r="BL30" i="8"/>
  <c r="BL39" i="8"/>
  <c r="BJ39" i="8"/>
  <c r="BK39" i="8" s="1"/>
  <c r="BL44" i="8"/>
  <c r="BJ44" i="8"/>
  <c r="BK44" i="8" s="1"/>
  <c r="BL53" i="8"/>
  <c r="BJ53" i="8"/>
  <c r="BK53" i="8" s="1"/>
  <c r="BL57" i="8"/>
  <c r="BJ57" i="8"/>
  <c r="BK57" i="8" s="1"/>
  <c r="BL61" i="8"/>
  <c r="BJ61" i="8"/>
  <c r="BK61" i="8" s="1"/>
  <c r="BJ36" i="8"/>
  <c r="BK36" i="8" s="1"/>
  <c r="BL36" i="8"/>
  <c r="BL48" i="8"/>
  <c r="BJ48" i="8"/>
  <c r="BK48" i="8" s="1"/>
  <c r="BJ33" i="8"/>
  <c r="BK33" i="8" s="1"/>
  <c r="BJ37" i="8"/>
  <c r="BK37" i="8" s="1"/>
  <c r="BJ41" i="8"/>
  <c r="BK41" i="8" s="1"/>
  <c r="BJ43" i="8"/>
  <c r="BK43" i="8" s="1"/>
  <c r="BJ47" i="8"/>
  <c r="BK47" i="8" s="1"/>
  <c r="BJ51" i="8"/>
  <c r="BK51" i="8" s="1"/>
  <c r="BM12" i="8" l="1"/>
  <c r="BN12" i="8" s="1"/>
  <c r="BO12" i="8" s="1"/>
  <c r="BP12" i="8" s="1"/>
  <c r="BR12" i="8" s="1"/>
  <c r="BM22" i="8"/>
  <c r="BM42" i="8"/>
  <c r="BN52" i="8"/>
  <c r="BO52" i="8" s="1"/>
  <c r="BP52" i="8" s="1"/>
  <c r="BR52" i="8" s="1"/>
  <c r="BM32" i="8"/>
  <c r="BN32" i="8" l="1"/>
  <c r="BO32" i="8" s="1"/>
  <c r="BP32" i="8" s="1"/>
  <c r="BR32" i="8" s="1"/>
  <c r="BN42" i="8"/>
  <c r="BO42" i="8" s="1"/>
  <c r="BP42" i="8" s="1"/>
  <c r="BR42" i="8" s="1"/>
  <c r="BN22" i="8"/>
  <c r="BO22" i="8" s="1"/>
  <c r="BP22" i="8" s="1"/>
  <c r="BR22" i="8" s="1"/>
  <c r="BH61" i="7" l="1"/>
  <c r="BD61" i="7"/>
  <c r="BE61" i="7" s="1"/>
  <c r="BL61" i="7" s="1"/>
  <c r="BH60" i="7"/>
  <c r="BD60" i="7"/>
  <c r="BE60" i="7" s="1"/>
  <c r="BH59" i="7"/>
  <c r="BD59" i="7"/>
  <c r="BE59" i="7" s="1"/>
  <c r="BH58" i="7"/>
  <c r="BD58" i="7"/>
  <c r="BE58" i="7" s="1"/>
  <c r="BH57" i="7"/>
  <c r="BE57" i="7"/>
  <c r="BL57" i="7" s="1"/>
  <c r="BD57" i="7"/>
  <c r="BH56" i="7"/>
  <c r="BD56" i="7"/>
  <c r="BE56" i="7" s="1"/>
  <c r="BH55" i="7"/>
  <c r="BD55" i="7"/>
  <c r="BE55" i="7" s="1"/>
  <c r="BH54" i="7"/>
  <c r="BD54" i="7"/>
  <c r="BE54" i="7" s="1"/>
  <c r="BH53" i="7"/>
  <c r="BD53" i="7"/>
  <c r="BE53" i="7" s="1"/>
  <c r="BL53" i="7" s="1"/>
  <c r="BH52" i="7"/>
  <c r="BD52" i="7"/>
  <c r="BE52" i="7" s="1"/>
  <c r="AJ52" i="7"/>
  <c r="AK52" i="7" s="1"/>
  <c r="BQ52" i="7" s="1"/>
  <c r="P52" i="7"/>
  <c r="O52" i="7"/>
  <c r="J52" i="7"/>
  <c r="BH51" i="7"/>
  <c r="BD51" i="7"/>
  <c r="BE51" i="7" s="1"/>
  <c r="BL51" i="7" s="1"/>
  <c r="BH50" i="7"/>
  <c r="BD50" i="7"/>
  <c r="BE50" i="7" s="1"/>
  <c r="BH49" i="7"/>
  <c r="BD49" i="7"/>
  <c r="BE49" i="7" s="1"/>
  <c r="BH48" i="7"/>
  <c r="BD48" i="7"/>
  <c r="BE48" i="7" s="1"/>
  <c r="BH47" i="7"/>
  <c r="BD47" i="7"/>
  <c r="BE47" i="7" s="1"/>
  <c r="BL47" i="7" s="1"/>
  <c r="BH46" i="7"/>
  <c r="BD46" i="7"/>
  <c r="BE46" i="7" s="1"/>
  <c r="BH45" i="7"/>
  <c r="BD45" i="7"/>
  <c r="BE45" i="7" s="1"/>
  <c r="BH44" i="7"/>
  <c r="BD44" i="7"/>
  <c r="BE44" i="7" s="1"/>
  <c r="BH43" i="7"/>
  <c r="BD43" i="7"/>
  <c r="BE43" i="7" s="1"/>
  <c r="BL43" i="7" s="1"/>
  <c r="BH42" i="7"/>
  <c r="BD42" i="7"/>
  <c r="BE42" i="7" s="1"/>
  <c r="AJ42" i="7"/>
  <c r="AK42" i="7" s="1"/>
  <c r="BQ42" i="7" s="1"/>
  <c r="P42" i="7"/>
  <c r="O42" i="7"/>
  <c r="J42" i="7"/>
  <c r="BH41" i="7"/>
  <c r="BE41" i="7"/>
  <c r="BL41" i="7" s="1"/>
  <c r="BD41" i="7"/>
  <c r="BH40" i="7"/>
  <c r="BD40" i="7"/>
  <c r="BE40" i="7" s="1"/>
  <c r="BH39" i="7"/>
  <c r="BD39" i="7"/>
  <c r="BE39" i="7" s="1"/>
  <c r="BH38" i="7"/>
  <c r="BD38" i="7"/>
  <c r="BE38" i="7" s="1"/>
  <c r="BH37" i="7"/>
  <c r="BE37" i="7"/>
  <c r="BL37" i="7" s="1"/>
  <c r="BD37" i="7"/>
  <c r="BH36" i="7"/>
  <c r="BD36" i="7"/>
  <c r="BE36" i="7" s="1"/>
  <c r="BH35" i="7"/>
  <c r="BD35" i="7"/>
  <c r="BE35" i="7" s="1"/>
  <c r="BH34" i="7"/>
  <c r="BD34" i="7"/>
  <c r="BE34" i="7" s="1"/>
  <c r="BH33" i="7"/>
  <c r="BD33" i="7"/>
  <c r="BE33" i="7" s="1"/>
  <c r="BL33" i="7" s="1"/>
  <c r="BH32" i="7"/>
  <c r="BD32" i="7"/>
  <c r="BE32" i="7" s="1"/>
  <c r="AJ32" i="7"/>
  <c r="AK32" i="7" s="1"/>
  <c r="BQ32" i="7" s="1"/>
  <c r="P32" i="7"/>
  <c r="O32" i="7"/>
  <c r="AL32" i="7" s="1"/>
  <c r="J32" i="7"/>
  <c r="BH31" i="7"/>
  <c r="BE31" i="7"/>
  <c r="BL31" i="7" s="1"/>
  <c r="BD31" i="7"/>
  <c r="BH30" i="7"/>
  <c r="BD30" i="7"/>
  <c r="BE30" i="7" s="1"/>
  <c r="BH29" i="7"/>
  <c r="BD29" i="7"/>
  <c r="BE29" i="7" s="1"/>
  <c r="BH28" i="7"/>
  <c r="BD28" i="7"/>
  <c r="BE28" i="7" s="1"/>
  <c r="BH27" i="7"/>
  <c r="BD27" i="7"/>
  <c r="BE27" i="7" s="1"/>
  <c r="BL27" i="7" s="1"/>
  <c r="BH26" i="7"/>
  <c r="BD26" i="7"/>
  <c r="BE26" i="7" s="1"/>
  <c r="BH25" i="7"/>
  <c r="BD25" i="7"/>
  <c r="BE25" i="7" s="1"/>
  <c r="BH24" i="7"/>
  <c r="BD24" i="7"/>
  <c r="BE24" i="7" s="1"/>
  <c r="BH23" i="7"/>
  <c r="BD23" i="7"/>
  <c r="BE23" i="7" s="1"/>
  <c r="BL23" i="7" s="1"/>
  <c r="BH22" i="7"/>
  <c r="BD22" i="7"/>
  <c r="BE22" i="7" s="1"/>
  <c r="AJ22" i="7"/>
  <c r="AK22" i="7" s="1"/>
  <c r="BQ22" i="7" s="1"/>
  <c r="P22" i="7"/>
  <c r="O22" i="7"/>
  <c r="AL22" i="7" s="1"/>
  <c r="J22" i="7"/>
  <c r="BH21" i="7"/>
  <c r="BE21" i="7"/>
  <c r="BL21" i="7" s="1"/>
  <c r="BD21" i="7"/>
  <c r="BH20" i="7"/>
  <c r="BD20" i="7"/>
  <c r="BE20" i="7" s="1"/>
  <c r="BH19" i="7"/>
  <c r="BD19" i="7"/>
  <c r="BE19" i="7" s="1"/>
  <c r="BH18" i="7"/>
  <c r="BD18" i="7"/>
  <c r="BE18" i="7" s="1"/>
  <c r="BH17" i="7"/>
  <c r="BE17" i="7"/>
  <c r="BL17" i="7" s="1"/>
  <c r="BD17" i="7"/>
  <c r="BH16" i="7"/>
  <c r="BD16" i="7"/>
  <c r="BE16" i="7" s="1"/>
  <c r="BH15" i="7"/>
  <c r="BD15" i="7"/>
  <c r="BE15" i="7" s="1"/>
  <c r="BH14" i="7"/>
  <c r="BD14" i="7"/>
  <c r="BE14" i="7" s="1"/>
  <c r="BH13" i="7"/>
  <c r="BD13" i="7"/>
  <c r="BE13" i="7" s="1"/>
  <c r="BH12" i="7"/>
  <c r="BD12" i="7"/>
  <c r="BE12" i="7" s="1"/>
  <c r="AJ12" i="7"/>
  <c r="AK12" i="7" s="1"/>
  <c r="BQ12" i="7" s="1"/>
  <c r="P12" i="7"/>
  <c r="O12" i="7"/>
  <c r="J12" i="7"/>
  <c r="AL42" i="7" l="1"/>
  <c r="AL12" i="7"/>
  <c r="BL59" i="7"/>
  <c r="BJ59" i="7"/>
  <c r="BK59" i="7" s="1"/>
  <c r="BJ14" i="7"/>
  <c r="BK14" i="7" s="1"/>
  <c r="BL14" i="7"/>
  <c r="BJ30" i="7"/>
  <c r="BK30" i="7" s="1"/>
  <c r="BL30" i="7"/>
  <c r="BL35" i="7"/>
  <c r="BJ35" i="7"/>
  <c r="BK35" i="7" s="1"/>
  <c r="BJ56" i="7"/>
  <c r="BK56" i="7" s="1"/>
  <c r="BL56" i="7"/>
  <c r="BL44" i="7"/>
  <c r="BJ44" i="7"/>
  <c r="BK44" i="7" s="1"/>
  <c r="BJ60" i="7"/>
  <c r="BK60" i="7" s="1"/>
  <c r="BL60" i="7"/>
  <c r="BJ29" i="7"/>
  <c r="BK29" i="7" s="1"/>
  <c r="BL29" i="7"/>
  <c r="BJ50" i="7"/>
  <c r="BK50" i="7" s="1"/>
  <c r="BL50" i="7"/>
  <c r="BL39" i="7"/>
  <c r="BJ39" i="7"/>
  <c r="BK39" i="7" s="1"/>
  <c r="BJ15" i="7"/>
  <c r="BK15" i="7" s="1"/>
  <c r="BL15" i="7"/>
  <c r="BJ36" i="7"/>
  <c r="BK36" i="7" s="1"/>
  <c r="BL36" i="7"/>
  <c r="BL48" i="7"/>
  <c r="BJ48" i="7"/>
  <c r="BK48" i="7" s="1"/>
  <c r="BL55" i="7"/>
  <c r="BJ55" i="7"/>
  <c r="BK55" i="7" s="1"/>
  <c r="BL32" i="7"/>
  <c r="BJ32" i="7"/>
  <c r="BK32" i="7" s="1"/>
  <c r="BL19" i="7"/>
  <c r="BJ19" i="7"/>
  <c r="BK19" i="7" s="1"/>
  <c r="BJ24" i="7"/>
  <c r="BK24" i="7" s="1"/>
  <c r="BL24" i="7"/>
  <c r="BJ40" i="7"/>
  <c r="BK40" i="7" s="1"/>
  <c r="BL40" i="7"/>
  <c r="BL45" i="7"/>
  <c r="BJ45" i="7"/>
  <c r="BK45" i="7" s="1"/>
  <c r="BL13" i="7"/>
  <c r="BJ13" i="7"/>
  <c r="BK13" i="7" s="1"/>
  <c r="BJ26" i="7"/>
  <c r="BK26" i="7" s="1"/>
  <c r="BL26" i="7"/>
  <c r="BL52" i="7"/>
  <c r="BJ52" i="7"/>
  <c r="BK52" i="7" s="1"/>
  <c r="BJ18" i="7"/>
  <c r="BK18" i="7" s="1"/>
  <c r="BL18" i="7"/>
  <c r="BL12" i="7"/>
  <c r="BJ12" i="7"/>
  <c r="BK12" i="7" s="1"/>
  <c r="BJ16" i="7"/>
  <c r="BK16" i="7" s="1"/>
  <c r="BL16" i="7"/>
  <c r="BJ28" i="7"/>
  <c r="BK28" i="7" s="1"/>
  <c r="BL28" i="7"/>
  <c r="BL42" i="7"/>
  <c r="BJ42" i="7"/>
  <c r="BK42" i="7" s="1"/>
  <c r="BL49" i="7"/>
  <c r="BJ49" i="7"/>
  <c r="BK49" i="7" s="1"/>
  <c r="AL52" i="7"/>
  <c r="BL54" i="7"/>
  <c r="BJ54" i="7"/>
  <c r="BK54" i="7" s="1"/>
  <c r="BJ22" i="7"/>
  <c r="BK22" i="7" s="1"/>
  <c r="BL22" i="7"/>
  <c r="BJ34" i="7"/>
  <c r="BK34" i="7" s="1"/>
  <c r="BL34" i="7"/>
  <c r="BJ38" i="7"/>
  <c r="BK38" i="7" s="1"/>
  <c r="BL38" i="7"/>
  <c r="BJ20" i="7"/>
  <c r="BK20" i="7" s="1"/>
  <c r="BL20" i="7"/>
  <c r="BL25" i="7"/>
  <c r="BJ25" i="7"/>
  <c r="BK25" i="7" s="1"/>
  <c r="BJ46" i="7"/>
  <c r="BK46" i="7" s="1"/>
  <c r="BL46" i="7"/>
  <c r="BL58" i="7"/>
  <c r="BJ58" i="7"/>
  <c r="BK58" i="7" s="1"/>
  <c r="BJ17" i="7"/>
  <c r="BK17" i="7" s="1"/>
  <c r="BJ21" i="7"/>
  <c r="BK21" i="7" s="1"/>
  <c r="BJ23" i="7"/>
  <c r="BK23" i="7" s="1"/>
  <c r="BJ27" i="7"/>
  <c r="BK27" i="7" s="1"/>
  <c r="BJ31" i="7"/>
  <c r="BK31" i="7" s="1"/>
  <c r="BJ33" i="7"/>
  <c r="BK33" i="7" s="1"/>
  <c r="BJ37" i="7"/>
  <c r="BK37" i="7" s="1"/>
  <c r="BJ41" i="7"/>
  <c r="BK41" i="7" s="1"/>
  <c r="BJ43" i="7"/>
  <c r="BK43" i="7" s="1"/>
  <c r="BJ47" i="7"/>
  <c r="BK47" i="7" s="1"/>
  <c r="BJ51" i="7"/>
  <c r="BK51" i="7" s="1"/>
  <c r="BJ53" i="7"/>
  <c r="BK53" i="7" s="1"/>
  <c r="BJ57" i="7"/>
  <c r="BK57" i="7" s="1"/>
  <c r="BJ61" i="7"/>
  <c r="BK61" i="7" s="1"/>
  <c r="BM12" i="7" l="1"/>
  <c r="BM42" i="7"/>
  <c r="BM32" i="7"/>
  <c r="BM22" i="7"/>
  <c r="BM52" i="7"/>
  <c r="BO12" i="7" l="1"/>
  <c r="BP12" i="7" s="1"/>
  <c r="BR12" i="7" s="1"/>
  <c r="BN12" i="7"/>
  <c r="BN22" i="7"/>
  <c r="BO22" i="7" s="1"/>
  <c r="BP22" i="7" s="1"/>
  <c r="BR22" i="7" s="1"/>
  <c r="BN52" i="7"/>
  <c r="BO52" i="7" s="1"/>
  <c r="BP52" i="7" s="1"/>
  <c r="BR52" i="7" s="1"/>
  <c r="BN32" i="7"/>
  <c r="BO32" i="7" s="1"/>
  <c r="BP32" i="7" s="1"/>
  <c r="BR32" i="7" s="1"/>
  <c r="BN42" i="7"/>
  <c r="BO42" i="7" s="1"/>
  <c r="BP42" i="7" s="1"/>
  <c r="BR42" i="7" s="1"/>
  <c r="BH61" i="6" l="1"/>
  <c r="BD61" i="6"/>
  <c r="BE61" i="6" s="1"/>
  <c r="BH60" i="6"/>
  <c r="BD60" i="6"/>
  <c r="BE60" i="6" s="1"/>
  <c r="BH59" i="6"/>
  <c r="BD59" i="6"/>
  <c r="BE59" i="6" s="1"/>
  <c r="BH58" i="6"/>
  <c r="BD58" i="6"/>
  <c r="BE58" i="6" s="1"/>
  <c r="BH57" i="6"/>
  <c r="BD57" i="6"/>
  <c r="BE57" i="6" s="1"/>
  <c r="BH56" i="6"/>
  <c r="BD56" i="6"/>
  <c r="BE56" i="6" s="1"/>
  <c r="BH55" i="6"/>
  <c r="BD55" i="6"/>
  <c r="BE55" i="6" s="1"/>
  <c r="BH54" i="6"/>
  <c r="BD54" i="6"/>
  <c r="BE54" i="6" s="1"/>
  <c r="BH53" i="6"/>
  <c r="BD53" i="6"/>
  <c r="BE53" i="6" s="1"/>
  <c r="BH52" i="6"/>
  <c r="BD52" i="6"/>
  <c r="BE52" i="6" s="1"/>
  <c r="AJ52" i="6"/>
  <c r="AK52" i="6" s="1"/>
  <c r="BQ52" i="6" s="1"/>
  <c r="P52" i="6"/>
  <c r="O52" i="6"/>
  <c r="J52" i="6"/>
  <c r="BH51" i="6"/>
  <c r="BE51" i="6"/>
  <c r="BL51" i="6" s="1"/>
  <c r="BD51" i="6"/>
  <c r="BH50" i="6"/>
  <c r="BD50" i="6"/>
  <c r="BE50" i="6" s="1"/>
  <c r="BH49" i="6"/>
  <c r="BD49" i="6"/>
  <c r="BE49" i="6" s="1"/>
  <c r="BH48" i="6"/>
  <c r="BD48" i="6"/>
  <c r="BE48" i="6" s="1"/>
  <c r="BH47" i="6"/>
  <c r="BD47" i="6"/>
  <c r="BE47" i="6" s="1"/>
  <c r="BL47" i="6" s="1"/>
  <c r="BH46" i="6"/>
  <c r="BD46" i="6"/>
  <c r="BE46" i="6" s="1"/>
  <c r="BH45" i="6"/>
  <c r="BD45" i="6"/>
  <c r="BE45" i="6" s="1"/>
  <c r="BH44" i="6"/>
  <c r="BD44" i="6"/>
  <c r="BE44" i="6" s="1"/>
  <c r="BH43" i="6"/>
  <c r="BE43" i="6"/>
  <c r="BL43" i="6" s="1"/>
  <c r="BD43" i="6"/>
  <c r="BH42" i="6"/>
  <c r="BD42" i="6"/>
  <c r="BE42" i="6" s="1"/>
  <c r="AJ42" i="6"/>
  <c r="AK42" i="6" s="1"/>
  <c r="BQ42" i="6" s="1"/>
  <c r="P42" i="6"/>
  <c r="O42" i="6"/>
  <c r="J42" i="6"/>
  <c r="BH41" i="6"/>
  <c r="BE41" i="6"/>
  <c r="BL41" i="6" s="1"/>
  <c r="BD41" i="6"/>
  <c r="BH40" i="6"/>
  <c r="BD40" i="6"/>
  <c r="BE40" i="6" s="1"/>
  <c r="BH39" i="6"/>
  <c r="BD39" i="6"/>
  <c r="BE39" i="6" s="1"/>
  <c r="BH38" i="6"/>
  <c r="BD38" i="6"/>
  <c r="BE38" i="6" s="1"/>
  <c r="BH37" i="6"/>
  <c r="BE37" i="6"/>
  <c r="BL37" i="6" s="1"/>
  <c r="BD37" i="6"/>
  <c r="BH36" i="6"/>
  <c r="BD36" i="6"/>
  <c r="BE36" i="6" s="1"/>
  <c r="BH35" i="6"/>
  <c r="BD35" i="6"/>
  <c r="BE35" i="6" s="1"/>
  <c r="BH34" i="6"/>
  <c r="BD34" i="6"/>
  <c r="BE34" i="6" s="1"/>
  <c r="BH33" i="6"/>
  <c r="BD33" i="6"/>
  <c r="BE33" i="6" s="1"/>
  <c r="BL33" i="6" s="1"/>
  <c r="BH32" i="6"/>
  <c r="BD32" i="6"/>
  <c r="BE32" i="6" s="1"/>
  <c r="AJ32" i="6"/>
  <c r="AK32" i="6" s="1"/>
  <c r="BQ32" i="6" s="1"/>
  <c r="P32" i="6"/>
  <c r="O32" i="6"/>
  <c r="AL32" i="6" s="1"/>
  <c r="J32" i="6"/>
  <c r="BH31" i="6"/>
  <c r="BE31" i="6"/>
  <c r="BL31" i="6" s="1"/>
  <c r="BD31" i="6"/>
  <c r="BH30" i="6"/>
  <c r="BD30" i="6"/>
  <c r="BE30" i="6" s="1"/>
  <c r="BH29" i="6"/>
  <c r="BD29" i="6"/>
  <c r="BE29" i="6" s="1"/>
  <c r="BH28" i="6"/>
  <c r="BD28" i="6"/>
  <c r="BE28" i="6" s="1"/>
  <c r="BH27" i="6"/>
  <c r="BD27" i="6"/>
  <c r="BE27" i="6" s="1"/>
  <c r="BH26" i="6"/>
  <c r="BD26" i="6"/>
  <c r="BE26" i="6" s="1"/>
  <c r="BH25" i="6"/>
  <c r="BD25" i="6"/>
  <c r="BE25" i="6" s="1"/>
  <c r="BH24" i="6"/>
  <c r="BD24" i="6"/>
  <c r="BE24" i="6" s="1"/>
  <c r="BH23" i="6"/>
  <c r="BD23" i="6"/>
  <c r="BE23" i="6" s="1"/>
  <c r="BH22" i="6"/>
  <c r="BD22" i="6"/>
  <c r="BE22" i="6" s="1"/>
  <c r="AJ22" i="6"/>
  <c r="AK22" i="6" s="1"/>
  <c r="BQ22" i="6" s="1"/>
  <c r="P22" i="6"/>
  <c r="O22" i="6"/>
  <c r="J22" i="6"/>
  <c r="BH21" i="6"/>
  <c r="BD21" i="6"/>
  <c r="BE21" i="6" s="1"/>
  <c r="BH20" i="6"/>
  <c r="BD20" i="6"/>
  <c r="BE20" i="6" s="1"/>
  <c r="BH19" i="6"/>
  <c r="BD19" i="6"/>
  <c r="BE19" i="6" s="1"/>
  <c r="BH18" i="6"/>
  <c r="BD18" i="6"/>
  <c r="BE18" i="6" s="1"/>
  <c r="BH17" i="6"/>
  <c r="BD17" i="6"/>
  <c r="BE17" i="6" s="1"/>
  <c r="BH16" i="6"/>
  <c r="BD16" i="6"/>
  <c r="BE16" i="6" s="1"/>
  <c r="BH15" i="6"/>
  <c r="BD15" i="6"/>
  <c r="BE15" i="6" s="1"/>
  <c r="BH14" i="6"/>
  <c r="BD14" i="6"/>
  <c r="BE14" i="6" s="1"/>
  <c r="BH13" i="6"/>
  <c r="BD13" i="6"/>
  <c r="BE13" i="6" s="1"/>
  <c r="BH12" i="6"/>
  <c r="BD12" i="6"/>
  <c r="BE12" i="6" s="1"/>
  <c r="AJ12" i="6"/>
  <c r="AK12" i="6" s="1"/>
  <c r="BQ12" i="6" s="1"/>
  <c r="P12" i="6"/>
  <c r="O12" i="6"/>
  <c r="J12" i="6"/>
  <c r="AL52" i="6" l="1"/>
  <c r="AL42" i="6"/>
  <c r="BL39" i="6"/>
  <c r="BJ39" i="6"/>
  <c r="BK39" i="6" s="1"/>
  <c r="BL61" i="6"/>
  <c r="BJ61" i="6"/>
  <c r="BK61" i="6" s="1"/>
  <c r="BJ36" i="6"/>
  <c r="BK36" i="6" s="1"/>
  <c r="BL36" i="6"/>
  <c r="BL58" i="6"/>
  <c r="BJ58" i="6"/>
  <c r="BK58" i="6" s="1"/>
  <c r="BL32" i="6"/>
  <c r="BJ32" i="6"/>
  <c r="BK32" i="6" s="1"/>
  <c r="BL53" i="6"/>
  <c r="BJ53" i="6"/>
  <c r="BK53" i="6" s="1"/>
  <c r="BL17" i="6"/>
  <c r="BJ17" i="6"/>
  <c r="BK17" i="6" s="1"/>
  <c r="BL54" i="6"/>
  <c r="BJ54" i="6"/>
  <c r="BK54" i="6" s="1"/>
  <c r="BJ28" i="6"/>
  <c r="BK28" i="6" s="1"/>
  <c r="BL28" i="6"/>
  <c r="BL42" i="6"/>
  <c r="BJ42" i="6"/>
  <c r="BK42" i="6" s="1"/>
  <c r="BL49" i="6"/>
  <c r="BJ49" i="6"/>
  <c r="BK49" i="6" s="1"/>
  <c r="AL12" i="6"/>
  <c r="AL22" i="6"/>
  <c r="BJ46" i="6"/>
  <c r="BK46" i="6" s="1"/>
  <c r="BL46" i="6"/>
  <c r="BL55" i="6"/>
  <c r="BJ55" i="6"/>
  <c r="BK55" i="6" s="1"/>
  <c r="BL59" i="6"/>
  <c r="BJ59" i="6"/>
  <c r="BK59" i="6" s="1"/>
  <c r="BL44" i="6"/>
  <c r="BJ44" i="6"/>
  <c r="BK44" i="6" s="1"/>
  <c r="BL23" i="6"/>
  <c r="BJ23" i="6"/>
  <c r="BK23" i="6" s="1"/>
  <c r="BL48" i="6"/>
  <c r="BJ48" i="6"/>
  <c r="BK48" i="6" s="1"/>
  <c r="BJ40" i="6"/>
  <c r="BK40" i="6" s="1"/>
  <c r="BL40" i="6"/>
  <c r="BL14" i="6"/>
  <c r="BJ14" i="6"/>
  <c r="BK14" i="6" s="1"/>
  <c r="BL19" i="6"/>
  <c r="BJ19" i="6"/>
  <c r="BK19" i="6" s="1"/>
  <c r="BL25" i="6"/>
  <c r="BJ25" i="6"/>
  <c r="BK25" i="6" s="1"/>
  <c r="BL29" i="6"/>
  <c r="BJ29" i="6"/>
  <c r="BK29" i="6" s="1"/>
  <c r="BL34" i="6"/>
  <c r="BJ34" i="6"/>
  <c r="BK34" i="6" s="1"/>
  <c r="BJ50" i="6"/>
  <c r="BK50" i="6" s="1"/>
  <c r="BL50" i="6"/>
  <c r="BL57" i="6"/>
  <c r="BJ57" i="6"/>
  <c r="BK57" i="6" s="1"/>
  <c r="BL21" i="6"/>
  <c r="BJ21" i="6"/>
  <c r="BK21" i="6" s="1"/>
  <c r="BJ24" i="6"/>
  <c r="BK24" i="6" s="1"/>
  <c r="BL24" i="6"/>
  <c r="BJ38" i="6"/>
  <c r="BK38" i="6" s="1"/>
  <c r="BL38" i="6"/>
  <c r="BL52" i="6"/>
  <c r="BJ52" i="6"/>
  <c r="BK52" i="6" s="1"/>
  <c r="BJ56" i="6"/>
  <c r="BK56" i="6" s="1"/>
  <c r="BL56" i="6"/>
  <c r="BJ60" i="6"/>
  <c r="BK60" i="6" s="1"/>
  <c r="BL60" i="6"/>
  <c r="BL13" i="6"/>
  <c r="BJ13" i="6"/>
  <c r="BK13" i="6" s="1"/>
  <c r="BL27" i="6"/>
  <c r="BJ27" i="6"/>
  <c r="BK27" i="6" s="1"/>
  <c r="BL45" i="6"/>
  <c r="BJ45" i="6"/>
  <c r="BK45" i="6" s="1"/>
  <c r="BJ18" i="6"/>
  <c r="BK18" i="6" s="1"/>
  <c r="BL18" i="6"/>
  <c r="BL15" i="6"/>
  <c r="BJ15" i="6"/>
  <c r="BK15" i="6" s="1"/>
  <c r="BL12" i="6"/>
  <c r="BJ12" i="6"/>
  <c r="BK12" i="6" s="1"/>
  <c r="BJ16" i="6"/>
  <c r="BK16" i="6" s="1"/>
  <c r="BL16" i="6"/>
  <c r="BJ20" i="6"/>
  <c r="BK20" i="6" s="1"/>
  <c r="BL20" i="6"/>
  <c r="BL22" i="6"/>
  <c r="BJ22" i="6"/>
  <c r="BK22" i="6" s="1"/>
  <c r="BJ26" i="6"/>
  <c r="BK26" i="6" s="1"/>
  <c r="BL26" i="6"/>
  <c r="BJ30" i="6"/>
  <c r="BK30" i="6" s="1"/>
  <c r="BL30" i="6"/>
  <c r="BL35" i="6"/>
  <c r="BJ35" i="6"/>
  <c r="BK35" i="6" s="1"/>
  <c r="BJ31" i="6"/>
  <c r="BK31" i="6" s="1"/>
  <c r="BJ33" i="6"/>
  <c r="BK33" i="6" s="1"/>
  <c r="BJ37" i="6"/>
  <c r="BK37" i="6" s="1"/>
  <c r="BJ41" i="6"/>
  <c r="BK41" i="6" s="1"/>
  <c r="BJ43" i="6"/>
  <c r="BK43" i="6" s="1"/>
  <c r="BJ47" i="6"/>
  <c r="BK47" i="6" s="1"/>
  <c r="BJ51" i="6"/>
  <c r="BK51" i="6" s="1"/>
  <c r="BM22" i="6" l="1"/>
  <c r="BM12" i="6"/>
  <c r="BM52" i="6"/>
  <c r="BM42" i="6"/>
  <c r="BM32" i="6"/>
  <c r="BN12" i="6" l="1"/>
  <c r="BO12" i="6" s="1"/>
  <c r="BP12" i="6" s="1"/>
  <c r="BR12" i="6" s="1"/>
  <c r="BN22" i="6"/>
  <c r="BO22" i="6" s="1"/>
  <c r="BP22" i="6" s="1"/>
  <c r="BR22" i="6" s="1"/>
  <c r="BN32" i="6"/>
  <c r="BO32" i="6" s="1"/>
  <c r="BP32" i="6" s="1"/>
  <c r="BR32" i="6" s="1"/>
  <c r="BN42" i="6"/>
  <c r="BO42" i="6" s="1"/>
  <c r="BP42" i="6" s="1"/>
  <c r="BR42" i="6" s="1"/>
  <c r="BN52" i="6"/>
  <c r="BO52" i="6" s="1"/>
  <c r="BP52" i="6" s="1"/>
  <c r="BR52" i="6" s="1"/>
  <c r="BH61" i="5" l="1"/>
  <c r="BD61" i="5"/>
  <c r="BE61" i="5" s="1"/>
  <c r="BH60" i="5"/>
  <c r="BD60" i="5"/>
  <c r="BE60" i="5" s="1"/>
  <c r="BJ60" i="5" s="1"/>
  <c r="BK60" i="5" s="1"/>
  <c r="BH59" i="5"/>
  <c r="BD59" i="5"/>
  <c r="BE59" i="5" s="1"/>
  <c r="BH58" i="5"/>
  <c r="BD58" i="5"/>
  <c r="BE58" i="5" s="1"/>
  <c r="BH57" i="5"/>
  <c r="BD57" i="5"/>
  <c r="BE57" i="5" s="1"/>
  <c r="BH56" i="5"/>
  <c r="BD56" i="5"/>
  <c r="BE56" i="5" s="1"/>
  <c r="BJ56" i="5" s="1"/>
  <c r="BK56" i="5" s="1"/>
  <c r="BH55" i="5"/>
  <c r="BD55" i="5"/>
  <c r="BE55" i="5" s="1"/>
  <c r="BH54" i="5"/>
  <c r="BD54" i="5"/>
  <c r="BE54" i="5" s="1"/>
  <c r="BH53" i="5"/>
  <c r="BD53" i="5"/>
  <c r="BE53" i="5" s="1"/>
  <c r="BH52" i="5"/>
  <c r="BD52" i="5"/>
  <c r="BE52" i="5" s="1"/>
  <c r="AJ52" i="5"/>
  <c r="AK52" i="5" s="1"/>
  <c r="P52" i="5"/>
  <c r="O52" i="5"/>
  <c r="J52" i="5"/>
  <c r="BH51" i="5"/>
  <c r="BD51" i="5"/>
  <c r="BE51" i="5" s="1"/>
  <c r="BL51" i="5" s="1"/>
  <c r="BH50" i="5"/>
  <c r="BD50" i="5"/>
  <c r="BE50" i="5" s="1"/>
  <c r="BH49" i="5"/>
  <c r="BD49" i="5"/>
  <c r="BE49" i="5" s="1"/>
  <c r="BH48" i="5"/>
  <c r="BD48" i="5"/>
  <c r="BE48" i="5" s="1"/>
  <c r="BH47" i="5"/>
  <c r="BD47" i="5"/>
  <c r="BE47" i="5" s="1"/>
  <c r="BL47" i="5" s="1"/>
  <c r="BH46" i="5"/>
  <c r="BD46" i="5"/>
  <c r="BE46" i="5" s="1"/>
  <c r="BH45" i="5"/>
  <c r="BD45" i="5"/>
  <c r="BE45" i="5" s="1"/>
  <c r="BH44" i="5"/>
  <c r="BD44" i="5"/>
  <c r="BE44" i="5" s="1"/>
  <c r="BH43" i="5"/>
  <c r="BD43" i="5"/>
  <c r="BE43" i="5" s="1"/>
  <c r="BL43" i="5" s="1"/>
  <c r="BH42" i="5"/>
  <c r="BD42" i="5"/>
  <c r="BE42" i="5" s="1"/>
  <c r="AJ42" i="5"/>
  <c r="AK42" i="5" s="1"/>
  <c r="P42" i="5"/>
  <c r="O42" i="5"/>
  <c r="J42" i="5"/>
  <c r="BH41" i="5"/>
  <c r="BD41" i="5"/>
  <c r="BE41" i="5" s="1"/>
  <c r="BL41" i="5" s="1"/>
  <c r="BH40" i="5"/>
  <c r="BD40" i="5"/>
  <c r="BE40" i="5" s="1"/>
  <c r="BH39" i="5"/>
  <c r="BD39" i="5"/>
  <c r="BE39" i="5" s="1"/>
  <c r="BH38" i="5"/>
  <c r="BD38" i="5"/>
  <c r="BE38" i="5" s="1"/>
  <c r="BH37" i="5"/>
  <c r="BE37" i="5"/>
  <c r="BL37" i="5" s="1"/>
  <c r="BD37" i="5"/>
  <c r="BH36" i="5"/>
  <c r="BD36" i="5"/>
  <c r="BE36" i="5" s="1"/>
  <c r="BH35" i="5"/>
  <c r="BD35" i="5"/>
  <c r="BE35" i="5" s="1"/>
  <c r="BH34" i="5"/>
  <c r="BD34" i="5"/>
  <c r="BE34" i="5" s="1"/>
  <c r="BH33" i="5"/>
  <c r="BD33" i="5"/>
  <c r="BE33" i="5" s="1"/>
  <c r="BL33" i="5" s="1"/>
  <c r="BH32" i="5"/>
  <c r="BD32" i="5"/>
  <c r="BE32" i="5" s="1"/>
  <c r="AJ32" i="5"/>
  <c r="AK32" i="5" s="1"/>
  <c r="P32" i="5"/>
  <c r="O32" i="5"/>
  <c r="J32" i="5"/>
  <c r="BH31" i="5"/>
  <c r="BE31" i="5"/>
  <c r="BL31" i="5" s="1"/>
  <c r="BD31" i="5"/>
  <c r="BH30" i="5"/>
  <c r="BD30" i="5"/>
  <c r="BE30" i="5" s="1"/>
  <c r="BH29" i="5"/>
  <c r="BD29" i="5"/>
  <c r="BE29" i="5" s="1"/>
  <c r="BH28" i="5"/>
  <c r="BD28" i="5"/>
  <c r="BE28" i="5" s="1"/>
  <c r="BH27" i="5"/>
  <c r="BD27" i="5"/>
  <c r="BE27" i="5" s="1"/>
  <c r="BL27" i="5" s="1"/>
  <c r="BH26" i="5"/>
  <c r="BD26" i="5"/>
  <c r="BE26" i="5" s="1"/>
  <c r="BH25" i="5"/>
  <c r="BD25" i="5"/>
  <c r="BE25" i="5" s="1"/>
  <c r="BH24" i="5"/>
  <c r="BD24" i="5"/>
  <c r="BE24" i="5" s="1"/>
  <c r="BH23" i="5"/>
  <c r="BD23" i="5"/>
  <c r="BE23" i="5" s="1"/>
  <c r="BH22" i="5"/>
  <c r="BD22" i="5"/>
  <c r="BE22" i="5" s="1"/>
  <c r="AJ22" i="5"/>
  <c r="AK22" i="5" s="1"/>
  <c r="P22" i="5"/>
  <c r="O22" i="5"/>
  <c r="J22" i="5"/>
  <c r="BH21" i="5"/>
  <c r="BD21" i="5"/>
  <c r="BE21" i="5" s="1"/>
  <c r="BH20" i="5"/>
  <c r="BD20" i="5"/>
  <c r="BE20" i="5" s="1"/>
  <c r="BH19" i="5"/>
  <c r="BD19" i="5"/>
  <c r="BE19" i="5" s="1"/>
  <c r="BH18" i="5"/>
  <c r="BD18" i="5"/>
  <c r="BE18" i="5" s="1"/>
  <c r="BH17" i="5"/>
  <c r="BD17" i="5"/>
  <c r="BE17" i="5" s="1"/>
  <c r="BH16" i="5"/>
  <c r="BD16" i="5"/>
  <c r="BE16" i="5" s="1"/>
  <c r="BH15" i="5"/>
  <c r="BD15" i="5"/>
  <c r="BE15" i="5" s="1"/>
  <c r="BH14" i="5"/>
  <c r="BD14" i="5"/>
  <c r="BE14" i="5" s="1"/>
  <c r="BH13" i="5"/>
  <c r="BD13" i="5"/>
  <c r="BE13" i="5" s="1"/>
  <c r="BH12" i="5"/>
  <c r="BD12" i="5"/>
  <c r="BE12" i="5" s="1"/>
  <c r="AJ12" i="5"/>
  <c r="AK12" i="5" s="1"/>
  <c r="P12" i="5"/>
  <c r="O12" i="5"/>
  <c r="J12" i="5"/>
  <c r="BL32" i="5" l="1"/>
  <c r="BJ32" i="5"/>
  <c r="BK32" i="5" s="1"/>
  <c r="BL39" i="5"/>
  <c r="BJ39" i="5"/>
  <c r="BK39" i="5" s="1"/>
  <c r="BJ36" i="5"/>
  <c r="BK36" i="5" s="1"/>
  <c r="BL36" i="5"/>
  <c r="BL57" i="5"/>
  <c r="BJ57" i="5"/>
  <c r="BK57" i="5" s="1"/>
  <c r="BL14" i="5"/>
  <c r="BJ14" i="5"/>
  <c r="BK14" i="5" s="1"/>
  <c r="BJ24" i="5"/>
  <c r="BK24" i="5" s="1"/>
  <c r="BL24" i="5"/>
  <c r="AL42" i="5"/>
  <c r="BQ42" i="5"/>
  <c r="BL15" i="5"/>
  <c r="BJ15" i="5"/>
  <c r="BK15" i="5" s="1"/>
  <c r="BL19" i="5"/>
  <c r="BJ19" i="5"/>
  <c r="BK19" i="5" s="1"/>
  <c r="BL25" i="5"/>
  <c r="BJ25" i="5"/>
  <c r="BK25" i="5" s="1"/>
  <c r="BJ46" i="5"/>
  <c r="BK46" i="5" s="1"/>
  <c r="BL46" i="5"/>
  <c r="BL55" i="5"/>
  <c r="BJ55" i="5"/>
  <c r="BK55" i="5" s="1"/>
  <c r="AL22" i="5"/>
  <c r="BQ22" i="5"/>
  <c r="BL29" i="5"/>
  <c r="BJ29" i="5"/>
  <c r="BK29" i="5" s="1"/>
  <c r="BJ34" i="5"/>
  <c r="BK34" i="5" s="1"/>
  <c r="BL34" i="5"/>
  <c r="BJ50" i="5"/>
  <c r="BK50" i="5" s="1"/>
  <c r="BL50" i="5"/>
  <c r="AL52" i="5"/>
  <c r="BQ52" i="5"/>
  <c r="BL59" i="5"/>
  <c r="BJ59" i="5"/>
  <c r="BK59" i="5" s="1"/>
  <c r="BL12" i="5"/>
  <c r="BJ12" i="5"/>
  <c r="BK12" i="5" s="1"/>
  <c r="BJ16" i="5"/>
  <c r="BK16" i="5" s="1"/>
  <c r="BL16" i="5"/>
  <c r="BJ20" i="5"/>
  <c r="BK20" i="5" s="1"/>
  <c r="BL20" i="5"/>
  <c r="BL22" i="5"/>
  <c r="BJ22" i="5"/>
  <c r="BK22" i="5" s="1"/>
  <c r="BJ26" i="5"/>
  <c r="BK26" i="5" s="1"/>
  <c r="BL26" i="5"/>
  <c r="BL38" i="5"/>
  <c r="BJ38" i="5"/>
  <c r="BK38" i="5" s="1"/>
  <c r="BL52" i="5"/>
  <c r="BJ52" i="5"/>
  <c r="BK52" i="5" s="1"/>
  <c r="BL17" i="5"/>
  <c r="BJ17" i="5"/>
  <c r="BK17" i="5" s="1"/>
  <c r="BQ12" i="5"/>
  <c r="AL12" i="5"/>
  <c r="BJ30" i="5"/>
  <c r="BK30" i="5" s="1"/>
  <c r="BL30" i="5"/>
  <c r="AL32" i="5"/>
  <c r="BQ32" i="5"/>
  <c r="BL35" i="5"/>
  <c r="BJ35" i="5"/>
  <c r="BK35" i="5" s="1"/>
  <c r="BL23" i="5"/>
  <c r="BJ23" i="5"/>
  <c r="BK23" i="5" s="1"/>
  <c r="BL44" i="5"/>
  <c r="BJ44" i="5"/>
  <c r="BK44" i="5" s="1"/>
  <c r="BL53" i="5"/>
  <c r="BJ53" i="5"/>
  <c r="BK53" i="5" s="1"/>
  <c r="BL13" i="5"/>
  <c r="BJ13" i="5"/>
  <c r="BK13" i="5" s="1"/>
  <c r="BL21" i="5"/>
  <c r="BJ21" i="5"/>
  <c r="BK21" i="5" s="1"/>
  <c r="BL48" i="5"/>
  <c r="BJ48" i="5"/>
  <c r="BK48" i="5" s="1"/>
  <c r="BL18" i="5"/>
  <c r="BJ18" i="5"/>
  <c r="BK18" i="5" s="1"/>
  <c r="BJ40" i="5"/>
  <c r="BK40" i="5" s="1"/>
  <c r="BL40" i="5"/>
  <c r="BL45" i="5"/>
  <c r="BJ45" i="5"/>
  <c r="BK45" i="5" s="1"/>
  <c r="BL54" i="5"/>
  <c r="BJ54" i="5"/>
  <c r="BK54" i="5" s="1"/>
  <c r="BL61" i="5"/>
  <c r="BJ61" i="5"/>
  <c r="BK61" i="5" s="1"/>
  <c r="BJ28" i="5"/>
  <c r="BK28" i="5" s="1"/>
  <c r="BL28" i="5"/>
  <c r="BL42" i="5"/>
  <c r="BJ42" i="5"/>
  <c r="BK42" i="5" s="1"/>
  <c r="BL49" i="5"/>
  <c r="BJ49" i="5"/>
  <c r="BK49" i="5" s="1"/>
  <c r="BL58" i="5"/>
  <c r="BJ58" i="5"/>
  <c r="BK58" i="5" s="1"/>
  <c r="BL56" i="5"/>
  <c r="BL60" i="5"/>
  <c r="BJ27" i="5"/>
  <c r="BK27" i="5" s="1"/>
  <c r="BJ31" i="5"/>
  <c r="BK31" i="5" s="1"/>
  <c r="BJ33" i="5"/>
  <c r="BK33" i="5" s="1"/>
  <c r="BJ37" i="5"/>
  <c r="BK37" i="5" s="1"/>
  <c r="BJ41" i="5"/>
  <c r="BK41" i="5" s="1"/>
  <c r="BJ43" i="5"/>
  <c r="BK43" i="5" s="1"/>
  <c r="BJ47" i="5"/>
  <c r="BK47" i="5" s="1"/>
  <c r="BJ51" i="5"/>
  <c r="BK51" i="5" s="1"/>
  <c r="BM42" i="5" l="1"/>
  <c r="BM12" i="5"/>
  <c r="BM22" i="5"/>
  <c r="BM52" i="5"/>
  <c r="BM32" i="5"/>
  <c r="BN32" i="5" l="1"/>
  <c r="BO32" i="5" s="1"/>
  <c r="BP32" i="5" s="1"/>
  <c r="BR32" i="5" s="1"/>
  <c r="BO52" i="5"/>
  <c r="BP52" i="5" s="1"/>
  <c r="BR52" i="5" s="1"/>
  <c r="BN52" i="5"/>
  <c r="BN22" i="5"/>
  <c r="BO22" i="5" s="1"/>
  <c r="BP22" i="5" s="1"/>
  <c r="BR22" i="5" s="1"/>
  <c r="BN12" i="5"/>
  <c r="BO12" i="5" s="1"/>
  <c r="BP12" i="5" s="1"/>
  <c r="BR12" i="5" s="1"/>
  <c r="BN42" i="5"/>
  <c r="BO42" i="5" s="1"/>
  <c r="BP42" i="5" s="1"/>
  <c r="BR42" i="5" s="1"/>
  <c r="BH61" i="4"/>
  <c r="BD61" i="4"/>
  <c r="BE61" i="4" s="1"/>
  <c r="BH60" i="4"/>
  <c r="BD60" i="4"/>
  <c r="BE60" i="4" s="1"/>
  <c r="BH59" i="4"/>
  <c r="BE59" i="4"/>
  <c r="BL59" i="4" s="1"/>
  <c r="BD59" i="4"/>
  <c r="BH58" i="4"/>
  <c r="BD58" i="4"/>
  <c r="BE58" i="4" s="1"/>
  <c r="BH57" i="4"/>
  <c r="BD57" i="4"/>
  <c r="BE57" i="4" s="1"/>
  <c r="BH56" i="4"/>
  <c r="BD56" i="4"/>
  <c r="BE56" i="4" s="1"/>
  <c r="BH55" i="4"/>
  <c r="BD55" i="4"/>
  <c r="BE55" i="4" s="1"/>
  <c r="BL55" i="4" s="1"/>
  <c r="BH54" i="4"/>
  <c r="BD54" i="4"/>
  <c r="BE54" i="4" s="1"/>
  <c r="BH53" i="4"/>
  <c r="BD53" i="4"/>
  <c r="BE53" i="4" s="1"/>
  <c r="BH52" i="4"/>
  <c r="BE52" i="4"/>
  <c r="BL52" i="4" s="1"/>
  <c r="BD52" i="4"/>
  <c r="AJ52" i="4"/>
  <c r="AK52" i="4" s="1"/>
  <c r="BQ52" i="4" s="1"/>
  <c r="P52" i="4"/>
  <c r="O52" i="4"/>
  <c r="J52" i="4"/>
  <c r="BH51" i="4"/>
  <c r="BE51" i="4"/>
  <c r="BJ51" i="4" s="1"/>
  <c r="BK51" i="4" s="1"/>
  <c r="BD51" i="4"/>
  <c r="BH50" i="4"/>
  <c r="BD50" i="4"/>
  <c r="BE50" i="4" s="1"/>
  <c r="BH49" i="4"/>
  <c r="BD49" i="4"/>
  <c r="BE49" i="4" s="1"/>
  <c r="BL49" i="4" s="1"/>
  <c r="BH48" i="4"/>
  <c r="BD48" i="4"/>
  <c r="BE48" i="4" s="1"/>
  <c r="BH47" i="4"/>
  <c r="BD47" i="4"/>
  <c r="BE47" i="4" s="1"/>
  <c r="BH46" i="4"/>
  <c r="BD46" i="4"/>
  <c r="BE46" i="4" s="1"/>
  <c r="BH45" i="4"/>
  <c r="BE45" i="4"/>
  <c r="BL45" i="4" s="1"/>
  <c r="BD45" i="4"/>
  <c r="BH44" i="4"/>
  <c r="BD44" i="4"/>
  <c r="BE44" i="4" s="1"/>
  <c r="BH43" i="4"/>
  <c r="BD43" i="4"/>
  <c r="BE43" i="4" s="1"/>
  <c r="BH42" i="4"/>
  <c r="BD42" i="4"/>
  <c r="BE42" i="4" s="1"/>
  <c r="BL42" i="4" s="1"/>
  <c r="AJ42" i="4"/>
  <c r="AK42" i="4" s="1"/>
  <c r="BQ42" i="4" s="1"/>
  <c r="P42" i="4"/>
  <c r="O42" i="4"/>
  <c r="J42" i="4"/>
  <c r="BH41" i="4"/>
  <c r="BD41" i="4"/>
  <c r="BE41" i="4" s="1"/>
  <c r="BH40" i="4"/>
  <c r="BD40" i="4"/>
  <c r="BE40" i="4" s="1"/>
  <c r="BH39" i="4"/>
  <c r="BD39" i="4"/>
  <c r="BE39" i="4" s="1"/>
  <c r="BL39" i="4" s="1"/>
  <c r="BH38" i="4"/>
  <c r="BD38" i="4"/>
  <c r="BE38" i="4" s="1"/>
  <c r="BH37" i="4"/>
  <c r="BD37" i="4"/>
  <c r="BE37" i="4" s="1"/>
  <c r="BH36" i="4"/>
  <c r="BD36" i="4"/>
  <c r="BE36" i="4" s="1"/>
  <c r="BH35" i="4"/>
  <c r="BD35" i="4"/>
  <c r="BE35" i="4" s="1"/>
  <c r="BL35" i="4" s="1"/>
  <c r="BH34" i="4"/>
  <c r="BD34" i="4"/>
  <c r="BE34" i="4" s="1"/>
  <c r="BH33" i="4"/>
  <c r="BD33" i="4"/>
  <c r="BE33" i="4" s="1"/>
  <c r="BH32" i="4"/>
  <c r="BD32" i="4"/>
  <c r="BE32" i="4" s="1"/>
  <c r="BL32" i="4" s="1"/>
  <c r="AJ32" i="4"/>
  <c r="AK32" i="4" s="1"/>
  <c r="BQ32" i="4" s="1"/>
  <c r="P32" i="4"/>
  <c r="O32" i="4"/>
  <c r="J32" i="4"/>
  <c r="BH31" i="4"/>
  <c r="BD31" i="4"/>
  <c r="BE31" i="4" s="1"/>
  <c r="BH30" i="4"/>
  <c r="BD30" i="4"/>
  <c r="BE30" i="4" s="1"/>
  <c r="BH29" i="4"/>
  <c r="BD29" i="4"/>
  <c r="BE29" i="4" s="1"/>
  <c r="BL29" i="4" s="1"/>
  <c r="BH28" i="4"/>
  <c r="BD28" i="4"/>
  <c r="BE28" i="4" s="1"/>
  <c r="BH27" i="4"/>
  <c r="BD27" i="4"/>
  <c r="BE27" i="4" s="1"/>
  <c r="BH26" i="4"/>
  <c r="BD26" i="4"/>
  <c r="BE26" i="4" s="1"/>
  <c r="BH25" i="4"/>
  <c r="BD25" i="4"/>
  <c r="BE25" i="4" s="1"/>
  <c r="BL25" i="4" s="1"/>
  <c r="BH24" i="4"/>
  <c r="BD24" i="4"/>
  <c r="BE24" i="4" s="1"/>
  <c r="BH23" i="4"/>
  <c r="BE23" i="4"/>
  <c r="BJ23" i="4" s="1"/>
  <c r="BK23" i="4" s="1"/>
  <c r="BD23" i="4"/>
  <c r="BH22" i="4"/>
  <c r="BE22" i="4"/>
  <c r="BL22" i="4" s="1"/>
  <c r="BD22" i="4"/>
  <c r="AJ22" i="4"/>
  <c r="AK22" i="4" s="1"/>
  <c r="BQ22" i="4" s="1"/>
  <c r="P22" i="4"/>
  <c r="O22" i="4"/>
  <c r="AL22" i="4" s="1"/>
  <c r="J22" i="4"/>
  <c r="BH21" i="4"/>
  <c r="BE21" i="4"/>
  <c r="BJ21" i="4" s="1"/>
  <c r="BK21" i="4" s="1"/>
  <c r="BD21" i="4"/>
  <c r="BH20" i="4"/>
  <c r="BD20" i="4"/>
  <c r="BE20" i="4" s="1"/>
  <c r="BH19" i="4"/>
  <c r="BE19" i="4"/>
  <c r="BL19" i="4" s="1"/>
  <c r="BD19" i="4"/>
  <c r="BH18" i="4"/>
  <c r="BD18" i="4"/>
  <c r="BE18" i="4" s="1"/>
  <c r="BH17" i="4"/>
  <c r="BE17" i="4"/>
  <c r="BJ17" i="4" s="1"/>
  <c r="BK17" i="4" s="1"/>
  <c r="BD17" i="4"/>
  <c r="BH16" i="4"/>
  <c r="BD16" i="4"/>
  <c r="BE16" i="4" s="1"/>
  <c r="BH15" i="4"/>
  <c r="BE15" i="4"/>
  <c r="BL15" i="4" s="1"/>
  <c r="BD15" i="4"/>
  <c r="BH14" i="4"/>
  <c r="BD14" i="4"/>
  <c r="BE14" i="4" s="1"/>
  <c r="BH13" i="4"/>
  <c r="BD13" i="4"/>
  <c r="BE13" i="4" s="1"/>
  <c r="BH12" i="4"/>
  <c r="BD12" i="4"/>
  <c r="BE12" i="4" s="1"/>
  <c r="BL12" i="4" s="1"/>
  <c r="AJ12" i="4"/>
  <c r="AK12" i="4" s="1"/>
  <c r="BQ12" i="4" s="1"/>
  <c r="P12" i="4"/>
  <c r="O12" i="4"/>
  <c r="J12" i="4"/>
  <c r="BH61" i="2"/>
  <c r="BD61" i="2"/>
  <c r="BE61" i="2" s="1"/>
  <c r="BL61" i="2" s="1"/>
  <c r="BH60" i="2"/>
  <c r="BD60" i="2"/>
  <c r="BE60" i="2" s="1"/>
  <c r="BH59" i="2"/>
  <c r="BD59" i="2"/>
  <c r="BE59" i="2" s="1"/>
  <c r="BH58" i="2"/>
  <c r="BD58" i="2"/>
  <c r="BE58" i="2" s="1"/>
  <c r="BH57" i="2"/>
  <c r="BD57" i="2"/>
  <c r="BE57" i="2" s="1"/>
  <c r="BH56" i="2"/>
  <c r="BD56" i="2"/>
  <c r="BE56" i="2" s="1"/>
  <c r="BH55" i="2"/>
  <c r="BD55" i="2"/>
  <c r="BE55" i="2" s="1"/>
  <c r="BH54" i="2"/>
  <c r="BD54" i="2"/>
  <c r="BE54" i="2" s="1"/>
  <c r="BH53" i="2"/>
  <c r="BD53" i="2"/>
  <c r="BE53" i="2" s="1"/>
  <c r="BH52" i="2"/>
  <c r="BD52" i="2"/>
  <c r="BE52" i="2" s="1"/>
  <c r="AJ52" i="2"/>
  <c r="AK52" i="2" s="1"/>
  <c r="BQ52" i="2" s="1"/>
  <c r="P52" i="2"/>
  <c r="O52" i="2"/>
  <c r="J52" i="2"/>
  <c r="BH51" i="2"/>
  <c r="BD51" i="2"/>
  <c r="BE51" i="2" s="1"/>
  <c r="BL51" i="2" s="1"/>
  <c r="BH50" i="2"/>
  <c r="BD50" i="2"/>
  <c r="BE50" i="2" s="1"/>
  <c r="BH49" i="2"/>
  <c r="BD49" i="2"/>
  <c r="BE49" i="2" s="1"/>
  <c r="BH48" i="2"/>
  <c r="BD48" i="2"/>
  <c r="BE48" i="2" s="1"/>
  <c r="BH47" i="2"/>
  <c r="BE47" i="2"/>
  <c r="BL47" i="2" s="1"/>
  <c r="BD47" i="2"/>
  <c r="BH46" i="2"/>
  <c r="BD46" i="2"/>
  <c r="BE46" i="2" s="1"/>
  <c r="BH45" i="2"/>
  <c r="BD45" i="2"/>
  <c r="BE45" i="2" s="1"/>
  <c r="BH44" i="2"/>
  <c r="BD44" i="2"/>
  <c r="BE44" i="2" s="1"/>
  <c r="BH43" i="2"/>
  <c r="BD43" i="2"/>
  <c r="BE43" i="2" s="1"/>
  <c r="BL43" i="2" s="1"/>
  <c r="BH42" i="2"/>
  <c r="BD42" i="2"/>
  <c r="BE42" i="2" s="1"/>
  <c r="AJ42" i="2"/>
  <c r="AK42" i="2" s="1"/>
  <c r="BQ42" i="2" s="1"/>
  <c r="P42" i="2"/>
  <c r="O42" i="2"/>
  <c r="J42" i="2"/>
  <c r="BH41" i="2"/>
  <c r="BD41" i="2"/>
  <c r="BE41" i="2" s="1"/>
  <c r="BL41" i="2" s="1"/>
  <c r="BH40" i="2"/>
  <c r="BD40" i="2"/>
  <c r="BE40" i="2" s="1"/>
  <c r="BH39" i="2"/>
  <c r="BD39" i="2"/>
  <c r="BE39" i="2" s="1"/>
  <c r="BH38" i="2"/>
  <c r="BD38" i="2"/>
  <c r="BE38" i="2" s="1"/>
  <c r="BH37" i="2"/>
  <c r="BE37" i="2"/>
  <c r="BL37" i="2" s="1"/>
  <c r="BD37" i="2"/>
  <c r="BH36" i="2"/>
  <c r="BD36" i="2"/>
  <c r="BE36" i="2" s="1"/>
  <c r="BH35" i="2"/>
  <c r="BD35" i="2"/>
  <c r="BE35" i="2" s="1"/>
  <c r="BH34" i="2"/>
  <c r="BD34" i="2"/>
  <c r="BE34" i="2" s="1"/>
  <c r="BH33" i="2"/>
  <c r="BD33" i="2"/>
  <c r="BE33" i="2" s="1"/>
  <c r="BH32" i="2"/>
  <c r="BD32" i="2"/>
  <c r="BE32" i="2" s="1"/>
  <c r="AJ32" i="2"/>
  <c r="AK32" i="2" s="1"/>
  <c r="BQ32" i="2" s="1"/>
  <c r="P32" i="2"/>
  <c r="O32" i="2"/>
  <c r="J32" i="2"/>
  <c r="BH31" i="2"/>
  <c r="BD31" i="2"/>
  <c r="BE31" i="2" s="1"/>
  <c r="BH30" i="2"/>
  <c r="BD30" i="2"/>
  <c r="BE30" i="2" s="1"/>
  <c r="BH29" i="2"/>
  <c r="BD29" i="2"/>
  <c r="BE29" i="2" s="1"/>
  <c r="BH28" i="2"/>
  <c r="BD28" i="2"/>
  <c r="BE28" i="2" s="1"/>
  <c r="BH27" i="2"/>
  <c r="BD27" i="2"/>
  <c r="BE27" i="2" s="1"/>
  <c r="BH26" i="2"/>
  <c r="BD26" i="2"/>
  <c r="BE26" i="2" s="1"/>
  <c r="BH25" i="2"/>
  <c r="BD25" i="2"/>
  <c r="BE25" i="2" s="1"/>
  <c r="BH24" i="2"/>
  <c r="BD24" i="2"/>
  <c r="BE24" i="2" s="1"/>
  <c r="BH23" i="2"/>
  <c r="BD23" i="2"/>
  <c r="BE23" i="2" s="1"/>
  <c r="BH22" i="2"/>
  <c r="BD22" i="2"/>
  <c r="BE22" i="2" s="1"/>
  <c r="AJ22" i="2"/>
  <c r="AK22" i="2" s="1"/>
  <c r="BQ22" i="2" s="1"/>
  <c r="P22" i="2"/>
  <c r="O22" i="2"/>
  <c r="J22" i="2"/>
  <c r="BH21" i="2"/>
  <c r="BD21" i="2"/>
  <c r="BE21" i="2" s="1"/>
  <c r="BH20" i="2"/>
  <c r="BD20" i="2"/>
  <c r="BE20" i="2" s="1"/>
  <c r="BH19" i="2"/>
  <c r="BD19" i="2"/>
  <c r="BE19" i="2" s="1"/>
  <c r="BH18" i="2"/>
  <c r="BD18" i="2"/>
  <c r="BE18" i="2" s="1"/>
  <c r="BH17" i="2"/>
  <c r="BD17" i="2"/>
  <c r="BE17" i="2" s="1"/>
  <c r="BH16" i="2"/>
  <c r="BD16" i="2"/>
  <c r="BE16" i="2" s="1"/>
  <c r="BH15" i="2"/>
  <c r="BD15" i="2"/>
  <c r="BE15" i="2" s="1"/>
  <c r="BH14" i="2"/>
  <c r="BD14" i="2"/>
  <c r="BE14" i="2" s="1"/>
  <c r="BH13" i="2"/>
  <c r="BD13" i="2"/>
  <c r="BE13" i="2" s="1"/>
  <c r="BH12" i="2"/>
  <c r="BD12" i="2"/>
  <c r="BE12" i="2" s="1"/>
  <c r="AJ12" i="2"/>
  <c r="AK12" i="2" s="1"/>
  <c r="BQ12" i="2" s="1"/>
  <c r="P12" i="2"/>
  <c r="O12" i="2"/>
  <c r="J12" i="2"/>
  <c r="BJ27" i="4" l="1"/>
  <c r="BK27" i="4" s="1"/>
  <c r="BL27" i="4"/>
  <c r="BJ31" i="4"/>
  <c r="BK31" i="4" s="1"/>
  <c r="BL31" i="4"/>
  <c r="BJ33" i="4"/>
  <c r="BK33" i="4" s="1"/>
  <c r="BL33" i="4"/>
  <c r="BJ37" i="4"/>
  <c r="BK37" i="4" s="1"/>
  <c r="BL37" i="4"/>
  <c r="BJ41" i="4"/>
  <c r="BK41" i="4" s="1"/>
  <c r="BL41" i="4"/>
  <c r="BJ43" i="4"/>
  <c r="BK43" i="4" s="1"/>
  <c r="BL43" i="4"/>
  <c r="BJ47" i="4"/>
  <c r="BK47" i="4" s="1"/>
  <c r="BL47" i="4"/>
  <c r="BJ61" i="4"/>
  <c r="BK61" i="4" s="1"/>
  <c r="BL61" i="4"/>
  <c r="BL23" i="4"/>
  <c r="BL51" i="4"/>
  <c r="BL17" i="4"/>
  <c r="AL52" i="4"/>
  <c r="BL21" i="4"/>
  <c r="BJ13" i="4"/>
  <c r="BK13" i="4" s="1"/>
  <c r="BL13" i="4"/>
  <c r="AL12" i="4"/>
  <c r="AL42" i="2"/>
  <c r="BL28" i="4"/>
  <c r="BJ28" i="4"/>
  <c r="BK28" i="4" s="1"/>
  <c r="BJ26" i="4"/>
  <c r="BK26" i="4" s="1"/>
  <c r="BL26" i="4"/>
  <c r="BL48" i="4"/>
  <c r="BJ48" i="4"/>
  <c r="BK48" i="4" s="1"/>
  <c r="BL40" i="4"/>
  <c r="BJ40" i="4"/>
  <c r="BK40" i="4" s="1"/>
  <c r="BJ20" i="4"/>
  <c r="BK20" i="4" s="1"/>
  <c r="BL20" i="4"/>
  <c r="AL32" i="4"/>
  <c r="BL46" i="4"/>
  <c r="BJ46" i="4"/>
  <c r="BK46" i="4" s="1"/>
  <c r="BL53" i="4"/>
  <c r="BJ53" i="4"/>
  <c r="BK53" i="4" s="1"/>
  <c r="BJ60" i="4"/>
  <c r="BK60" i="4" s="1"/>
  <c r="BL60" i="4"/>
  <c r="BL34" i="4"/>
  <c r="BJ34" i="4"/>
  <c r="BK34" i="4" s="1"/>
  <c r="BJ18" i="4"/>
  <c r="BK18" i="4" s="1"/>
  <c r="BL18" i="4"/>
  <c r="BL44" i="4"/>
  <c r="BJ44" i="4"/>
  <c r="BK44" i="4" s="1"/>
  <c r="BL50" i="4"/>
  <c r="BJ50" i="4"/>
  <c r="BK50" i="4" s="1"/>
  <c r="BL58" i="4"/>
  <c r="BJ58" i="4"/>
  <c r="BK58" i="4" s="1"/>
  <c r="BJ36" i="4"/>
  <c r="BK36" i="4" s="1"/>
  <c r="BL36" i="4"/>
  <c r="BJ56" i="4"/>
  <c r="BK56" i="4" s="1"/>
  <c r="BL56" i="4"/>
  <c r="BL14" i="4"/>
  <c r="BJ14" i="4"/>
  <c r="BK14" i="4" s="1"/>
  <c r="BJ24" i="4"/>
  <c r="BK24" i="4" s="1"/>
  <c r="BL24" i="4"/>
  <c r="BL30" i="4"/>
  <c r="BJ30" i="4"/>
  <c r="BK30" i="4" s="1"/>
  <c r="AL42" i="4"/>
  <c r="BL57" i="4"/>
  <c r="BJ57" i="4"/>
  <c r="BK57" i="4" s="1"/>
  <c r="BL54" i="4"/>
  <c r="BJ54" i="4"/>
  <c r="BK54" i="4" s="1"/>
  <c r="BJ16" i="4"/>
  <c r="BK16" i="4" s="1"/>
  <c r="BL16" i="4"/>
  <c r="BL38" i="4"/>
  <c r="BJ38" i="4"/>
  <c r="BK38" i="4" s="1"/>
  <c r="BJ12" i="4"/>
  <c r="BK12" i="4" s="1"/>
  <c r="BJ15" i="4"/>
  <c r="BK15" i="4" s="1"/>
  <c r="BJ19" i="4"/>
  <c r="BK19" i="4" s="1"/>
  <c r="BJ22" i="4"/>
  <c r="BK22" i="4" s="1"/>
  <c r="BJ25" i="4"/>
  <c r="BK25" i="4" s="1"/>
  <c r="BJ29" i="4"/>
  <c r="BK29" i="4" s="1"/>
  <c r="BJ32" i="4"/>
  <c r="BK32" i="4" s="1"/>
  <c r="BJ35" i="4"/>
  <c r="BK35" i="4" s="1"/>
  <c r="BJ39" i="4"/>
  <c r="BK39" i="4" s="1"/>
  <c r="BJ42" i="4"/>
  <c r="BK42" i="4" s="1"/>
  <c r="BJ45" i="4"/>
  <c r="BK45" i="4" s="1"/>
  <c r="BJ49" i="4"/>
  <c r="BK49" i="4" s="1"/>
  <c r="BJ52" i="4"/>
  <c r="BK52" i="4" s="1"/>
  <c r="BJ55" i="4"/>
  <c r="BK55" i="4" s="1"/>
  <c r="BJ59" i="4"/>
  <c r="BK59" i="4" s="1"/>
  <c r="BL17" i="2"/>
  <c r="BJ17" i="2"/>
  <c r="BK17" i="2" s="1"/>
  <c r="BL21" i="2"/>
  <c r="BJ21" i="2"/>
  <c r="BK21" i="2" s="1"/>
  <c r="BL23" i="2"/>
  <c r="BJ23" i="2"/>
  <c r="BK23" i="2" s="1"/>
  <c r="BL27" i="2"/>
  <c r="BJ27" i="2"/>
  <c r="BK27" i="2" s="1"/>
  <c r="BL31" i="2"/>
  <c r="BJ31" i="2"/>
  <c r="BK31" i="2" s="1"/>
  <c r="BL33" i="2"/>
  <c r="BJ33" i="2"/>
  <c r="BK33" i="2" s="1"/>
  <c r="BL42" i="2"/>
  <c r="BJ42" i="2"/>
  <c r="BK42" i="2" s="1"/>
  <c r="BL49" i="2"/>
  <c r="BJ49" i="2"/>
  <c r="BK49" i="2" s="1"/>
  <c r="AL52" i="2"/>
  <c r="BL13" i="2"/>
  <c r="BJ13" i="2"/>
  <c r="BK13" i="2" s="1"/>
  <c r="BJ46" i="2"/>
  <c r="BK46" i="2" s="1"/>
  <c r="BL46" i="2"/>
  <c r="BL55" i="2"/>
  <c r="BJ55" i="2"/>
  <c r="BK55" i="2" s="1"/>
  <c r="BL59" i="2"/>
  <c r="BJ59" i="2"/>
  <c r="BK59" i="2" s="1"/>
  <c r="BL14" i="2"/>
  <c r="BJ14" i="2"/>
  <c r="BK14" i="2" s="1"/>
  <c r="BL18" i="2"/>
  <c r="BJ18" i="2"/>
  <c r="BK18" i="2" s="1"/>
  <c r="BJ24" i="2"/>
  <c r="BK24" i="2" s="1"/>
  <c r="BL24" i="2"/>
  <c r="BL28" i="2"/>
  <c r="BJ28" i="2"/>
  <c r="BK28" i="2" s="1"/>
  <c r="BL34" i="2"/>
  <c r="BJ34" i="2"/>
  <c r="BK34" i="2" s="1"/>
  <c r="BJ50" i="2"/>
  <c r="BK50" i="2" s="1"/>
  <c r="BL50" i="2"/>
  <c r="AL12" i="2"/>
  <c r="AL22" i="2"/>
  <c r="AL32" i="2"/>
  <c r="BJ38" i="2"/>
  <c r="BK38" i="2" s="1"/>
  <c r="BL38" i="2"/>
  <c r="BL52" i="2"/>
  <c r="BJ52" i="2"/>
  <c r="BK52" i="2" s="1"/>
  <c r="BJ56" i="2"/>
  <c r="BK56" i="2" s="1"/>
  <c r="BL56" i="2"/>
  <c r="BJ60" i="2"/>
  <c r="BK60" i="2" s="1"/>
  <c r="BL60" i="2"/>
  <c r="BL15" i="2"/>
  <c r="BJ15" i="2"/>
  <c r="BK15" i="2" s="1"/>
  <c r="BL19" i="2"/>
  <c r="BJ19" i="2"/>
  <c r="BK19" i="2" s="1"/>
  <c r="BL25" i="2"/>
  <c r="BJ25" i="2"/>
  <c r="BK25" i="2" s="1"/>
  <c r="BL29" i="2"/>
  <c r="BJ29" i="2"/>
  <c r="BK29" i="2" s="1"/>
  <c r="BL35" i="2"/>
  <c r="BJ35" i="2"/>
  <c r="BK35" i="2" s="1"/>
  <c r="BL39" i="2"/>
  <c r="BJ39" i="2"/>
  <c r="BK39" i="2" s="1"/>
  <c r="BL44" i="2"/>
  <c r="BJ44" i="2"/>
  <c r="BK44" i="2" s="1"/>
  <c r="BL53" i="2"/>
  <c r="BJ53" i="2"/>
  <c r="BK53" i="2" s="1"/>
  <c r="BL57" i="2"/>
  <c r="BJ57" i="2"/>
  <c r="BK57" i="2" s="1"/>
  <c r="BJ16" i="2"/>
  <c r="BK16" i="2" s="1"/>
  <c r="BL16" i="2"/>
  <c r="BL22" i="2"/>
  <c r="BJ22" i="2"/>
  <c r="BK22" i="2" s="1"/>
  <c r="BJ26" i="2"/>
  <c r="BK26" i="2" s="1"/>
  <c r="BL26" i="2"/>
  <c r="BJ30" i="2"/>
  <c r="BK30" i="2" s="1"/>
  <c r="BL30" i="2"/>
  <c r="BL32" i="2"/>
  <c r="BJ32" i="2"/>
  <c r="BK32" i="2" s="1"/>
  <c r="BJ36" i="2"/>
  <c r="BK36" i="2" s="1"/>
  <c r="BL36" i="2"/>
  <c r="BL48" i="2"/>
  <c r="BJ48" i="2"/>
  <c r="BK48" i="2" s="1"/>
  <c r="BL12" i="2"/>
  <c r="BJ12" i="2"/>
  <c r="BK12" i="2" s="1"/>
  <c r="BJ20" i="2"/>
  <c r="BK20" i="2" s="1"/>
  <c r="BL20" i="2"/>
  <c r="BJ40" i="2"/>
  <c r="BK40" i="2" s="1"/>
  <c r="BL40" i="2"/>
  <c r="BL45" i="2"/>
  <c r="BJ45" i="2"/>
  <c r="BK45" i="2" s="1"/>
  <c r="BL54" i="2"/>
  <c r="BJ54" i="2"/>
  <c r="BK54" i="2" s="1"/>
  <c r="BL58" i="2"/>
  <c r="BJ58" i="2"/>
  <c r="BK58" i="2" s="1"/>
  <c r="BJ37" i="2"/>
  <c r="BK37" i="2" s="1"/>
  <c r="BJ41" i="2"/>
  <c r="BK41" i="2" s="1"/>
  <c r="BJ43" i="2"/>
  <c r="BK43" i="2" s="1"/>
  <c r="BJ47" i="2"/>
  <c r="BK47" i="2" s="1"/>
  <c r="BJ51" i="2"/>
  <c r="BK51" i="2" s="1"/>
  <c r="BJ61" i="2"/>
  <c r="BK61" i="2" s="1"/>
  <c r="BM52" i="4" l="1"/>
  <c r="BM32" i="2"/>
  <c r="BN32" i="2" s="1"/>
  <c r="BO32" i="2" s="1"/>
  <c r="BP32" i="2" s="1"/>
  <c r="BR32" i="2" s="1"/>
  <c r="BM42" i="4"/>
  <c r="BM12" i="4"/>
  <c r="BM32" i="4"/>
  <c r="BM22" i="4"/>
  <c r="BM42" i="2"/>
  <c r="BM22" i="2"/>
  <c r="BM52" i="2"/>
  <c r="BM12" i="2"/>
  <c r="BO52" i="4" l="1"/>
  <c r="BP52" i="4" s="1"/>
  <c r="BR52" i="4" s="1"/>
  <c r="BN52" i="4"/>
  <c r="BN32" i="4"/>
  <c r="BO32" i="4" s="1"/>
  <c r="BP32" i="4" s="1"/>
  <c r="BR32" i="4" s="1"/>
  <c r="BN12" i="4"/>
  <c r="BO12" i="4" s="1"/>
  <c r="BP12" i="4" s="1"/>
  <c r="BR12" i="4" s="1"/>
  <c r="BN22" i="4"/>
  <c r="BO22" i="4" s="1"/>
  <c r="BP22" i="4" s="1"/>
  <c r="BR22" i="4" s="1"/>
  <c r="BN42" i="4"/>
  <c r="BO42" i="4" s="1"/>
  <c r="BP42" i="4" s="1"/>
  <c r="BR42" i="4" s="1"/>
  <c r="BN52" i="2"/>
  <c r="BO52" i="2" s="1"/>
  <c r="BP52" i="2" s="1"/>
  <c r="BR52" i="2" s="1"/>
  <c r="BN22" i="2"/>
  <c r="BO22" i="2" s="1"/>
  <c r="BP22" i="2" s="1"/>
  <c r="BR22" i="2" s="1"/>
  <c r="BN12" i="2"/>
  <c r="BO12" i="2" s="1"/>
  <c r="BP12" i="2" s="1"/>
  <c r="BR12" i="2" s="1"/>
  <c r="BN42" i="2"/>
  <c r="BO42" i="2" s="1"/>
  <c r="BP42" i="2" s="1"/>
  <c r="BR42" i="2" s="1"/>
</calcChain>
</file>

<file path=xl/sharedStrings.xml><?xml version="1.0" encoding="utf-8"?>
<sst xmlns="http://schemas.openxmlformats.org/spreadsheetml/2006/main" count="20302" uniqueCount="937">
  <si>
    <t xml:space="preserve">FECHA ACTUALIZACIÓN: </t>
  </si>
  <si>
    <t>PROCESOS ESTRATÉGICOS</t>
  </si>
  <si>
    <t>MISIONALES
AUTORIDAD</t>
  </si>
  <si>
    <t>MISIONALES
SERVICIOS A LA NAVEGACIÓN AÉREA</t>
  </si>
  <si>
    <t>MISIONALES
SERVICIOS AEROPORTUARIOS</t>
  </si>
  <si>
    <t xml:space="preserve"> MISIONALES
EDUCACIÓN</t>
  </si>
  <si>
    <t>APOYO</t>
  </si>
  <si>
    <t xml:space="preserve">EVALUACIÓN </t>
  </si>
  <si>
    <t>DIRECCIONAMIENTO ESTRATÉGICO</t>
  </si>
  <si>
    <t>POLÍTICAS AEROCOMERCIALES</t>
  </si>
  <si>
    <t>GESTIÓN DEL ESPACIO AÉREO</t>
  </si>
  <si>
    <t>INFRAESTRUCTURA AEROPORTUARIA</t>
  </si>
  <si>
    <t>GESTIÓN DE LA EDUCACIÓN</t>
  </si>
  <si>
    <t>COMPRAS Y CONTRATACIONES PÚBLICAS</t>
  </si>
  <si>
    <t>TALENTO HUMANO</t>
  </si>
  <si>
    <t>EVALUACIÓN Y ASESORÍA AL SISTEMA DE CONTROL INTERNO</t>
  </si>
  <si>
    <t>GDIR-1.0</t>
  </si>
  <si>
    <t>Ver</t>
  </si>
  <si>
    <t>GRER-2.0</t>
  </si>
  <si>
    <t>GSAN-1-1</t>
  </si>
  <si>
    <t>GSAP-1.0</t>
  </si>
  <si>
    <t>GDIR-2-4</t>
  </si>
  <si>
    <t>GCON-1.0</t>
  </si>
  <si>
    <t>GDIR-2.0</t>
  </si>
  <si>
    <t>ADMINISTRACIÓN Y MEJORAMIENTO DE PROCESOS</t>
  </si>
  <si>
    <t>REGULACIÓN Y REGLAMENTACIÓN</t>
  </si>
  <si>
    <t>INFORMACIÓN AERONÁUTICA</t>
  </si>
  <si>
    <t>SERVICIOS AEROPORTUARIOS</t>
  </si>
  <si>
    <t>JURÍDICA</t>
  </si>
  <si>
    <t>TECNOLOGÍAS DE INFORMACIÓN</t>
  </si>
  <si>
    <t>ESTR-3.0</t>
  </si>
  <si>
    <t>GRER-1.0</t>
  </si>
  <si>
    <t>GSAP-2.1</t>
  </si>
  <si>
    <t>GINF-6.0</t>
  </si>
  <si>
    <t>SEGURIDAD DE LA INFORMACIÓN</t>
  </si>
  <si>
    <t>LICENCIAS AERONÁUTICAS</t>
  </si>
  <si>
    <t>METEOROLOGÍA AERONÁUTICA</t>
  </si>
  <si>
    <t>SALVAMENTO Y EXTINCIÓN DE INCENDIOS</t>
  </si>
  <si>
    <t>INFORMACIÓN SECTORIAL</t>
  </si>
  <si>
    <t>ESTR-5.0</t>
  </si>
  <si>
    <t>GSAC-1.0</t>
  </si>
  <si>
    <t>GSAN-2-1</t>
  </si>
  <si>
    <t>GIAT-2.0</t>
  </si>
  <si>
    <t>Corrupción (N/A)</t>
  </si>
  <si>
    <t>RELACIONAMIENTO Y COMUNICACIÓN INSTITUCIONAL</t>
  </si>
  <si>
    <t>CERTIFICACIONES Y PERMISOS</t>
  </si>
  <si>
    <t>TRÁNSITO AÉREO</t>
  </si>
  <si>
    <t>SEGURIDAD Y SALUD EN EL TRABAJO</t>
  </si>
  <si>
    <t>FINANCIERA</t>
  </si>
  <si>
    <t>ESTR-6.0</t>
  </si>
  <si>
    <t>GCEP-1.0</t>
  </si>
  <si>
    <t>GFIN-7.0</t>
  </si>
  <si>
    <t>TECNOLOGÍA CNS/MET/ENERGÍA/AYUDAS VISUALES</t>
  </si>
  <si>
    <t>INVESTIGACIONES DISCIPLINARIAS</t>
  </si>
  <si>
    <t>GSAC-3.1</t>
  </si>
  <si>
    <t>GSAN-3-4</t>
  </si>
  <si>
    <t>GDIR-2-2</t>
  </si>
  <si>
    <t>GCON-2.0</t>
  </si>
  <si>
    <t>INSPECCIÓN, VIGILANCIA Y CONTROL</t>
  </si>
  <si>
    <t>BÚSQUEDA Y SALVAMENTO AÉREO</t>
  </si>
  <si>
    <t>ADMINISTRACIÓN DE BIENES</t>
  </si>
  <si>
    <t>PRESTACIÓN DE SERVICIOS GENERALES</t>
  </si>
  <si>
    <t>GIVC-1.0</t>
  </si>
  <si>
    <t>GSAN-4-2</t>
  </si>
  <si>
    <t>GBIE-1.0</t>
  </si>
  <si>
    <t>GSER-1.0</t>
  </si>
  <si>
    <t>INVESTIGACIÓN DE ACCIDENTES E INCIDENTES AÉREOS</t>
  </si>
  <si>
    <t>SERVICIO AL CIUDADANO, USUARIOS Y GRUPOS DE INTERÉS</t>
  </si>
  <si>
    <t>GSAN-4-5</t>
  </si>
  <si>
    <t>APOY-7.0</t>
  </si>
  <si>
    <t>M-CALOR</t>
  </si>
  <si>
    <t>HOJA DE DATOS</t>
  </si>
  <si>
    <t>MATRIZ DE RIESGOS DE CORRUPCIÓN</t>
  </si>
  <si>
    <t>FORMATO</t>
  </si>
  <si>
    <r>
      <rPr>
        <b/>
        <sz val="14"/>
        <color theme="1"/>
        <rFont val="Arial"/>
        <family val="2"/>
      </rPr>
      <t xml:space="preserve">Clave: </t>
    </r>
    <r>
      <rPr>
        <sz val="14"/>
        <color theme="1"/>
        <rFont val="Arial"/>
        <family val="2"/>
      </rPr>
      <t>ESTR-3.0-12-007</t>
    </r>
  </si>
  <si>
    <t>Versión: 06</t>
  </si>
  <si>
    <r>
      <rPr>
        <b/>
        <sz val="14"/>
        <color theme="1"/>
        <rFont val="Arial"/>
        <family val="2"/>
      </rPr>
      <t>Fecha de Aprobación:</t>
    </r>
    <r>
      <rPr>
        <sz val="14"/>
        <color theme="1"/>
        <rFont val="Arial"/>
        <family val="2"/>
      </rPr>
      <t xml:space="preserve"> 01/04/2022</t>
    </r>
  </si>
  <si>
    <t>Fecha de revisión y/o actualización del riesgo:</t>
  </si>
  <si>
    <t>IDENTIFICACIÓN DEL RIESGO</t>
  </si>
  <si>
    <t>VALORACIÓN DEL RIESGO DE CORRUPCIÓN</t>
  </si>
  <si>
    <t>DEFINICÍON DE CONTROLES</t>
  </si>
  <si>
    <t>VALORACIÓN DE CONTROLES</t>
  </si>
  <si>
    <t>VALORACIÓN DEL RIESGO RESIDUAL</t>
  </si>
  <si>
    <t>ACCIONES ADICIONALES RELACIONADAS CON LA GESTIÓN DEL RIESGO</t>
  </si>
  <si>
    <t>N°</t>
  </si>
  <si>
    <t xml:space="preserve">PROCESO </t>
  </si>
  <si>
    <t>OBJETIVO DEL PROCESO</t>
  </si>
  <si>
    <t>DEFINICIÓN DEL RIESGO</t>
  </si>
  <si>
    <t>COMPONENTES</t>
  </si>
  <si>
    <r>
      <rPr>
        <b/>
        <sz val="10"/>
        <color theme="0"/>
        <rFont val="Arial"/>
        <family val="2"/>
      </rPr>
      <t>CAUSAS</t>
    </r>
    <r>
      <rPr>
        <sz val="10"/>
        <color theme="0"/>
        <rFont val="Arial"/>
        <family val="2"/>
      </rPr>
      <t xml:space="preserve">
 </t>
    </r>
    <r>
      <rPr>
        <sz val="7"/>
        <color theme="0"/>
        <rFont val="Arial"/>
        <family val="2"/>
      </rPr>
      <t>A partir de los factores internos y externos, se determinan los agentes que pueden originar prácticas corruptas.</t>
    </r>
  </si>
  <si>
    <t>CONSECUENCIA</t>
  </si>
  <si>
    <t>ANÁLISIS DEL RIESGO INHERENTE</t>
  </si>
  <si>
    <t>#</t>
  </si>
  <si>
    <t>Descripción del Control</t>
  </si>
  <si>
    <t>1. Responsable</t>
  </si>
  <si>
    <t>2. Periodicidad</t>
  </si>
  <si>
    <t>3. Propósito del Control</t>
  </si>
  <si>
    <t>4. Como se realiza la actividad</t>
  </si>
  <si>
    <t>5. Observaciones o desviaciones</t>
  </si>
  <si>
    <t>6. Evidencias</t>
  </si>
  <si>
    <t>Naturaleza del control</t>
  </si>
  <si>
    <t>Criterios para la evaluación del Control</t>
  </si>
  <si>
    <t>Evaluación del Control</t>
  </si>
  <si>
    <r>
      <t xml:space="preserve">El control se ejecuta de manera consistente por los responsables </t>
    </r>
    <r>
      <rPr>
        <b/>
        <sz val="10"/>
        <color theme="0"/>
        <rFont val="Arial"/>
        <family val="2"/>
      </rPr>
      <t>(EJECUCIÓN)</t>
    </r>
  </si>
  <si>
    <t>SOLIDEZ INDIVIDUAL 
de cada control</t>
  </si>
  <si>
    <t>Aplica plan de acción para fortalecer el control (SI/NO)</t>
  </si>
  <si>
    <t>SOLIDEZ DEL CONJUNTO DE LOS CONTROLES</t>
  </si>
  <si>
    <t>CONTROLES AYUDAN A DISMINUIR LA PROBABILIDAD</t>
  </si>
  <si>
    <t>Acción u omisión</t>
  </si>
  <si>
    <t>Uso del poder</t>
  </si>
  <si>
    <t>Desviación de la gestión de lo público</t>
  </si>
  <si>
    <t>Beneficio privado</t>
  </si>
  <si>
    <t>PROBABILIDAD</t>
  </si>
  <si>
    <t>Responder las preguntas que se encuentran en los comentarios de los numerales del 1 al 19</t>
  </si>
  <si>
    <t>IMPACTO</t>
  </si>
  <si>
    <t>ZONA DE RIESGO</t>
  </si>
  <si>
    <t>TRATAMIENTO DEL RIESGO</t>
  </si>
  <si>
    <t>1.1</t>
  </si>
  <si>
    <t>1.2</t>
  </si>
  <si>
    <t>NIVEL DEL RIESGO</t>
  </si>
  <si>
    <t xml:space="preserve">Redactar nombre del proceso </t>
  </si>
  <si>
    <t>Relacionar el objetivo del proceso aprobado en el Sistema de Gestión</t>
  </si>
  <si>
    <t>Escoger un dato de la lista desplegable</t>
  </si>
  <si>
    <t>Espacio para describir la o las posibles causas  
(Cada causa debe tener un control)</t>
  </si>
  <si>
    <t>Seleccione Tratamiento del Riesgo</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</si>
  <si>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</si>
  <si>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r>
      <rPr>
        <b/>
        <sz val="10"/>
        <color theme="1"/>
        <rFont val="Arial"/>
        <family val="2"/>
      </rPr>
      <t xml:space="preserve">Clave: </t>
    </r>
    <r>
      <rPr>
        <sz val="10"/>
        <color theme="1"/>
        <rFont val="Arial"/>
        <family val="2"/>
      </rPr>
      <t>ESTR-3.0-12-007</t>
    </r>
  </si>
  <si>
    <r>
      <rPr>
        <b/>
        <sz val="10"/>
        <color theme="1"/>
        <rFont val="Arial"/>
        <family val="2"/>
      </rPr>
      <t>Versión:</t>
    </r>
    <r>
      <rPr>
        <sz val="10"/>
        <color theme="1"/>
        <rFont val="Arial"/>
        <family val="2"/>
      </rPr>
      <t xml:space="preserve"> 06</t>
    </r>
  </si>
  <si>
    <r>
      <rPr>
        <b/>
        <sz val="10"/>
        <color theme="1"/>
        <rFont val="Arial"/>
        <family val="2"/>
      </rPr>
      <t>Fecha de Aprobación:</t>
    </r>
    <r>
      <rPr>
        <sz val="10"/>
        <color theme="1"/>
        <rFont val="Arial"/>
        <family val="2"/>
      </rPr>
      <t xml:space="preserve"> 01/04/2022</t>
    </r>
  </si>
  <si>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</si>
  <si>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</si>
  <si>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</si>
  <si>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</si>
  <si>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</si>
  <si>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</si>
  <si>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</si>
  <si>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</si>
  <si>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</si>
  <si>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</si>
  <si>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</si>
  <si>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</si>
  <si>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</si>
  <si>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</si>
  <si>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</si>
  <si>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</si>
  <si>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</si>
  <si>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</si>
  <si>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</si>
  <si>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</si>
  <si>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</si>
  <si>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</si>
  <si>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</si>
  <si>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</si>
  <si>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</si>
  <si>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</si>
  <si>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</si>
  <si>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</si>
  <si>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</si>
  <si>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</si>
  <si>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</si>
  <si>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</si>
  <si>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</si>
  <si>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</si>
  <si>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</si>
  <si>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</si>
  <si>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t>Aceptar el riesgo
No se adopta ninguna medida que afecte la probabilidad o el impacto del riesgo. (Ningún riesgo de corrupción podrá ser aceptado).</t>
  </si>
  <si>
    <t>Evitar el riesgo
Se abandonan las actividades que dan lugar al riesgo, decidiendo no iniciar o no continuar con la actividad que causa el riesgo.</t>
  </si>
  <si>
    <t>Reducir el riesgo
Se adoptan medidas para reducir la probabilidad o el impacto del riesgo, o ambos; por lo general conlleva a la implementación de controles.</t>
  </si>
  <si>
    <t>Compartir el riesgo
Se reduce la probabilidad o el impacto del riesgo, transfiriendo o compartiendo una parte del riesgo. Los riesgos de corrupción, se pueden compartir pero no se puede transferir su responsabilidad.</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</si>
  <si>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</si>
  <si>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SI</t>
  </si>
  <si>
    <t xml:space="preserve"> - Que el servidor público  suplante los reportes con información que no corresponda  a la operación o  situación de  las empresas del sector  aeronáutico  conforme al reglamento aeronáutico.   
 - 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</si>
  <si>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</si>
  <si>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NO</t>
  </si>
  <si>
    <t>Coordinador Grupo Estudios Sectoriales y los responsables del cargue y publicación de la información.</t>
  </si>
  <si>
    <t>Trimestral</t>
  </si>
  <si>
    <t xml:space="preserve">En caso de presentarse un evento de corrupción en cualquiera de las etapas del proceso de la información estadística, quien tenga conocimiento de ello, deberá denunciar ante las autoridades correspondientes para lo de su competencia.      </t>
  </si>
  <si>
    <t xml:space="preserve">Las evidencias  serán  los reportes, boletines, mensajes electrónicos  y tablas de indicadores. </t>
  </si>
  <si>
    <t>Preventivo</t>
  </si>
  <si>
    <t>Asignado</t>
  </si>
  <si>
    <t>Adecuado</t>
  </si>
  <si>
    <t>Oportuna</t>
  </si>
  <si>
    <t>Prevenir</t>
  </si>
  <si>
    <t>Confiable</t>
  </si>
  <si>
    <t>Se investigan y resuelven oportunamente</t>
  </si>
  <si>
    <t>Incompleta</t>
  </si>
  <si>
    <t>Fuerte</t>
  </si>
  <si>
    <t>Probabilidad de que por acción u omisión, uso del poder y desviación de la gestión de lo público, un servidor público use de manera indebida,   manipule, filtre o altere la información  de operaciones y operaciones financieras con el fin de obtener un beneficio propio o de un tercero</t>
  </si>
  <si>
    <t xml:space="preserve">El Coordinador del Grupo Estudios Sectoriales  verifica que los archivos estén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 las autoridades correspondientes para lo de su competencia.
Las evidencias  serán  los reportes, boletines, mensajes electrónicos  y tablas de indicadores. </t>
  </si>
  <si>
    <t xml:space="preserve"> Verificar que los archivos estén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</si>
  <si>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estén dispuestos en el BOG 7     y posteriormente valida la información mediante herramientas técnicas estadísticas .   Verifica que la información reportada está en las bases de datos .                                          </t>
  </si>
  <si>
    <t>Espacio para describir las consecuencias que puede ocasionar el riesgo. 
Después de calificado el impacto, tener en cuenta las consecuencias recomendadas por Función Publica (ver hoja de datos)</t>
  </si>
  <si>
    <t>¿Es riesgo de Corrupción?</t>
  </si>
  <si>
    <t xml:space="preserve">Monitoreos periódicos y revisión de la inclusión del riesgo en los procesos del fortalecimiento institucional </t>
  </si>
  <si>
    <t>Administrar y asesorar en la implementación, mantenimiento, actualización del Sistema de Gestión, mediante la generación de directrices que aseguren el mejoramiento y la innovación, comunicación e interrelación entre procesos, con el objeto de satisfacer las necesidades y expectativas de los ciudadanos, usuarios y grupos de interés, bajo los lineamientos de la Norma Técnica Colombiana NTC ISO 9001-2015 y el Modelo Integrado de Planeación y Gestión MiPG</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</si>
  <si>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</si>
  <si>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</si>
  <si>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El servidor publico que cuenta con licencia y permisos  en ISOLUCIÓN altere o elimine documentos aprobados o en tramite de aprobación.</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</si>
  <si>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guías, manuales, instructivos, formatos, registros, entre otros) que no puede ser recuperada. 
5. Alteración de la integridad  y disponibilidad de la información documentada de los documentos del Sistema de Gestión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</si>
  <si>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 Dicho control se realiza con el fin de evitar uso inadecuado del aplicativo (Isolución). En caso de detectar que la solicitud se encuentre incompleta, será devuelto al solicitante para que realice las correcciones respectivas.</t>
  </si>
  <si>
    <t>Funcionario del Grupo Innovación Organizacional con rol de Líder Funcional del aplicativo GACEL</t>
  </si>
  <si>
    <t>Por Tramite</t>
  </si>
  <si>
    <t>Evitar uso inadecuado del aplicativo (Isolución)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</si>
  <si>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t>
  </si>
  <si>
    <t>En caso de detectar que la solicitud se encuentre incompleta, será devuelto al solicitante para que realice las correcciones respectivas.</t>
  </si>
  <si>
    <t xml:space="preserve">Solicitudes del aplicativo GACEL. </t>
  </si>
  <si>
    <t>Completa</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</si>
  <si>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Innovación Organizacional en su rol de administrador del sistema,  a través de la bitácora (modulo de configuración del aplicativo ISOLUCIÓN)  revisará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</si>
  <si>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 xml:space="preserve">Coordinador del Grupo Innovación Organizacional en su rol de administrador del sistema </t>
  </si>
  <si>
    <t>Detectar cambios a la información documental</t>
  </si>
  <si>
    <t>Cada vez que se presente un requerimiento interno o externo de validación de información, en el que se desconozcan los motivos de alteración o cambios de la documentación en el aplicativo ISOLUCIÓN, el coordinador del Innovación Organizacional en su rol de administrador del sistema,  a través de la bitácora (modulo de configuración del aplicativo ISOLUCIÓN)  revisará los cambios presentados en la información y los funcionarios responsables de los cambios</t>
  </si>
  <si>
    <t>En caso de observar cualquier alteración se realizara un análisis de las razones de la alteración, y de considerarlo grave, pondrá en conocimiento de las respectivas dependencia para su investigación.</t>
  </si>
  <si>
    <t>Como evidencia, queda registro del reporte en Excel en el proceso Administración del Sistema Integrado de Gestión.</t>
  </si>
  <si>
    <t>A través de mesas de trabajo (equipos de fortalecimiento y/o equipos de gerencia) verificar el cumplimiento de los controles implementados y revisar la necesidad de actualizarlos o implementar nuevos controles.</t>
  </si>
  <si>
    <t>GESTIÓN DE TECNOLOGÍAS DE INFORMACIÓN</t>
  </si>
  <si>
    <t>Fortalecer la capacidad de TI de la Aerocivil para soportar las necesidades que se demandan en materia de tecnologías de la información, de manera articulada con los lineamientos del Gobierno y el cumplimiento de las políticas de desarrollo administrativo.</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</si>
  <si>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</si>
  <si>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</si>
  <si>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t>
  </si>
  <si>
    <t>Diario</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</si>
  <si>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</si>
  <si>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</si>
  <si>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Cuando no se efectúa el control automático o las solicitudes no ingresan por Línea 3000 son registradas a través de un archivo de Excel manualmente que reposa en BOG7.</t>
  </si>
  <si>
    <t>Bitácora del sistema  ARANDA 
Archivo de Excel en BOG7</t>
  </si>
  <si>
    <t>Detectivo</t>
  </si>
  <si>
    <t>Detectar</t>
  </si>
  <si>
    <t>Administradores de componentes</t>
  </si>
  <si>
    <t>Mensual</t>
  </si>
  <si>
    <t xml:space="preserve"> - Revisión manual de los LOGs mediante un visor de texto. 
 - Para el caso de revisión de Windows se utiliza el procedimiento aprobado en el Sistema de Gestión </t>
  </si>
  <si>
    <t>Informe de las revisiones de los Logs
Reporte del incidente</t>
  </si>
  <si>
    <t>Aplicación del Modelo de Seguridad de la Información</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</si>
  <si>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reportada a través de la Línea 3000 (telefónica, web, correo) por cada uno de los funcionarios de la Entidad, son registradas en la herramienta ARANDA, la cual tiene opción de generar el reporte (bitácora) y es almacenado mensualmente por cada administrador o líder técnico del componente tecnológico en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</si>
  <si>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operación servicios tecnológicos</t>
  </si>
  <si>
    <t>Los administradores de componentes mensualmente, con el propósito de detectar problemas que existen con los componentes tecnológicos deben: 
- Revisión manual de los LOGs mediante un visor de texto. 
- Para el caso de revisión de Windows se utiliza el procedimiento aprobado en el Sistema de Gestión.
En caso de que se detecten anomalías en la revisión de los Logs se debe generar informe y se valida el impacto que tuvo en el sistema y se reporta el incidente de seguridad cuando aplique.
Como evidencias de la ejecución del control permanecerán los Informe de las revisiones de los Logs y reporte del incidente.</t>
  </si>
  <si>
    <t xml:space="preserve">Detectar problemas que existan con los componentes tecnológicos </t>
  </si>
  <si>
    <t>En caso de que se detecten anomalías en la revisión de los Logs se debe generar informe y se valida el impacto que tuvo en el sistema y se reporta el incidente de seguridad cuando aplique.</t>
  </si>
  <si>
    <t xml:space="preserve">Seguimiento inadecuado de  planes, programas y proyectos. </t>
  </si>
  <si>
    <t xml:space="preserve">Seguimiento inadecuado de  planes programas y proyectos. </t>
  </si>
  <si>
    <t>Deficiente control sobre la implementación de las políticas de gestión de MIPG</t>
  </si>
  <si>
    <t>Probabilidad de que por acción u omisión, abuso del poder y desviación de la gestión de lo publico se oriente la formulación de políticas, planes, programas y proyectos en beneficio propio o de terceros</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</si>
  <si>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</si>
  <si>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Director General
Oficina Asesora de Planeación
Comité Directivo
Responsables de las actividades del PA.</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</si>
  <si>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</si>
  <si>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</si>
  <si>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</si>
  <si>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Registros en Microsoft Teams o en Bog 7 (H) 
Informe "como vamos" y la matriz de calificación (publicado en la pagina WEB)
Acta de Comité Directivo y sus anexos</t>
  </si>
  <si>
    <t xml:space="preserve">Los sistemas de información SUIFP - SPI - SIIF - SGDEA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del SGDEA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</si>
  <si>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</si>
  <si>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</si>
  <si>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SGDEA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</si>
  <si>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</si>
  <si>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SGDEA  - GPI  </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</si>
  <si>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</si>
  <si>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</si>
  <si>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</si>
  <si>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</si>
  <si>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</si>
  <si>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</si>
  <si>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Secretario Técnico del Comité.</t>
  </si>
  <si>
    <t>Verificar el cumplimiento de los objetivos estratégicos, generar  directrices y efectuar seguimiento al cumplimiento de los compromisos adquiridos en los Comités anteriores</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</si>
  <si>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</si>
  <si>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 xml:space="preserve">Actas de Comité
Soportes de las Presentaciones
Listados de asistencia </t>
  </si>
  <si>
    <t xml:space="preserve">MANTENER  MONITOREO  Y  SEGUIMIENTO  PERMANENTE  A  LOS PLANES DE ACION </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</si>
  <si>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</si>
  <si>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Desconocer los diferentes reportes de eventos que afectarían a la seguridad operacional</t>
  </si>
  <si>
    <t>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 Seguimiento a la ejecución presupuestal.
 - Avance de la ejecución de los contratos.
 - Seguimiento a la gestión de hallazgos CGR y OCI y definición de estrategias para el cierre de los mismos
 -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Evidencias: Convocatoria, agenda, presentaciones de las áreas responsables de los temas y listado de asistencia.</t>
  </si>
  <si>
    <t>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t>
  </si>
  <si>
    <t>Q</t>
  </si>
  <si>
    <t xml:space="preserve">DIRECCIONAMIENTO ESTRATÉGICO </t>
  </si>
  <si>
    <t>GESTIÓN INFORMACIÓN SECTORIAL</t>
  </si>
  <si>
    <t>GESTION DE BÚSQUEDA Y SALVAMENTO AÉREO.</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</si>
  <si>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</si>
  <si>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1. Afectación en la prestación del servicio SAR
2. Perdida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</si>
  <si>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</si>
  <si>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</si>
  <si>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</si>
  <si>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</si>
  <si>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</si>
  <si>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Semestral</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</si>
  <si>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</si>
  <si>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</si>
  <si>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</si>
  <si>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</si>
  <si>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FUERTE</t>
  </si>
  <si>
    <t>Coordinador Grupo Servicios de Búsqueda y Salvamento - SAR</t>
  </si>
  <si>
    <t>Posibilidad que por acción u omisión se reciba o se solicite dádiva o beneficio a nombre propio o de un tercero a cambio de utilizar los vehículos, herramientas, recursos del SAR para una destinación diferente a su misión.</t>
  </si>
  <si>
    <t>Que exista omisión por parte del líder del proceso  para realizar seguimientos a los inventarios.</t>
  </si>
  <si>
    <t>El coordinador del grupo, semestralmente, solicita y verifica el inventario de cada funcionario SAR, y también solicita información del inventario de la bodega de los equipos y herramientas al funcionario correspondiente, en caso de detectar acción u omisión, uso del poder, desvío de la gestión de lo público, beneficio privado, por parte de un servidor público, se reporta a investigaciones disciplinarias o a entes de control, como evidencia del control están las actas, correos, comunicados, informe de inventario.</t>
  </si>
  <si>
    <t xml:space="preserve">INVESTIGACIÓN DE ACCIDENTES E INCIDENTES AÉREOS </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</si>
  <si>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</si>
  <si>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 xml:space="preserve">Probabilidad de que por acción u omisión se distorsionen los hallazgos, las conclusiones o las recomendaciones de informes finales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</si>
  <si>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</si>
  <si>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</si>
  <si>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Exceso de confianza, familiaridad o acercamiento indebido entre el investigador u otro personal que es objeto de la investigación, situaciones que pueden ser propicias para hacer perder la objetividad en el resultado del informe de investigación.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</si>
  <si>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</si>
  <si>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Director Técnico de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Director Técnico,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Director Técnico,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Director Técnico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</si>
  <si>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Director Técnico de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</si>
  <si>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</si>
  <si>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</si>
  <si>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 xml:space="preserve">Si encuentra imprecisiones, falta de sustentación, inconsistencias, errores en el análisis o en la formulación de conclusiones, causas y recomendaciones, exige claridad y corrección por parte del Investigador a Cargo. </t>
  </si>
  <si>
    <t xml:space="preserve"> Evitar que el explotador genere pagos, atenciones o servicios no contemplados al Investigador a Cargo.</t>
  </si>
  <si>
    <t>Se evita que el explotador incurra en pagos no estipulados.
Se mantiene el control de las actividades de los investigadores.</t>
  </si>
  <si>
    <t>Servidor y/o Contratista asignado
Director Técnico</t>
  </si>
  <si>
    <t>Anual</t>
  </si>
  <si>
    <t xml:space="preserve">Mitigar los efectos del tráfico de influencias o conflicto de interés     </t>
  </si>
  <si>
    <t>El incumplimiento del Acuerdo de Confidencialidad acarrea investigaciones de tipo legal.</t>
  </si>
  <si>
    <t xml:space="preserve">Procedimiento MAUT-8.0-06-010 formato de acuerdo de confiabilidad. Isolucion
Formatos MAUT-8.0.5-12-017  BOG7 y en SECOP II. Carpeta física. </t>
  </si>
  <si>
    <t>Manejo de tres indicadores eficiencia-eficacia y efectividad para medir el cumplimiento de la gestión y la minimización de los riesgos de corrupción toda vez que permiten el control de informes de investigación, control en tiempos de presentación de estos y control veracidad, soportes y recomendaciones de prevención de accidentes.</t>
  </si>
  <si>
    <t>Información de fácil acceso y sin las medidas de seguridad apropiadas</t>
  </si>
  <si>
    <t>Falta de reserva, incumplimiento por parte del investigador, de las normas de seguridad de la información</t>
  </si>
  <si>
    <t>Detrimento de la seguridad operacional del país, por demoras y pérdida de credibilidad en el proceso de investigación.</t>
  </si>
  <si>
    <t>Prevenir la pérdida de documentación o su entrega de manera irregular</t>
  </si>
  <si>
    <t>Correo Electrónico.
Aplicativo SGDEA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</si>
  <si>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</si>
  <si>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</si>
  <si>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</si>
  <si>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Correos electrónicos
Archivos de documentación digitales y físicos.</t>
  </si>
  <si>
    <t xml:space="preserve">Procedimiento MAUT-8.0-06-010, formato de acuerdo de confiabilidad. Isolucion
Formatos MAUT-8.0-12-017,  BOG7 y en SECOP II. Carpeta física. </t>
  </si>
  <si>
    <t>Borradores de informes finales con correcciones. Archivo Director Técnico
Correos-e con correcciones a informes finales. Correo Director Técnico.
Actas del Comité Técnico. BOG7
Actas del Consejo de Seguridad. BOG7</t>
  </si>
  <si>
    <t>El Director Técnico envía para cada actuación del Investigador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Director Técnico,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Director Técnico también mantiene comunicación con el explotador para facilitar y mantenerse al tanto del proceso.</t>
  </si>
  <si>
    <t>Se envía para cada actuación del Investigador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Director Técnico también mantiene comunicación con el explotador</t>
  </si>
  <si>
    <t>Oficios de designación de investigadores. BOG7
Solicitudes e informes de comisión. BOG7</t>
  </si>
  <si>
    <t>Los investigadores deben firmar anualmente el Acuerdo de Confidencialidad (forma MAUT-8.0-12-017 del Procedimiento MAUT-8.0-06-010),establecido en el Proceso de investigación, con el fin de mitigar la posibilidad de el tráfico de influencias o conflicto de interés</t>
  </si>
  <si>
    <t>Cada Investigador firma el Acuerdo de Confidencialidad (forma MAUT-8.0-012-017, del Procedimiento MAUT-8.0-06-010), con el fin de mitigar la posibilidad de el tráfico de influencias o conflicto de interés.</t>
  </si>
  <si>
    <t xml:space="preserve">Probabilidad de que por acción u omisión se manipulen las evidencias documentales de las investigaciones de accidentes o incidentes con el fin de afectar, alterar u orientar la investigación o demorar el tiempo de investigación, en beneficio de un particular o para beneficio privado. </t>
  </si>
  <si>
    <t>El Director Técnico delega en el Investigador a Cargo, toda la documentación relacionada con una investigación, a través del sistema de gestión documental SGDEA o del correo electrónico, y exige el cumplimiento de los procedimientos de  seguridad de la información y dejar registro digital y físico de los documentos. Todo documento que requiera ser entregado debe salir con la firma del Director Técnico</t>
  </si>
  <si>
    <t>El Director Técnico delega en el Investigador a Cargo, toda la documentación relacionada con una investigación, a través del sistema ADI o del correo electrónico, y exige el cumplimiento de los procedimientos de  seguridad de la información y deja registro digital y físico de los documentos. Todo documento que requiera ser entregado debe salir con la firma del Director</t>
  </si>
  <si>
    <t xml:space="preserve">El incumplimiento de las normas de seguridad de la documentación tiene repercusiones de tipo legal. </t>
  </si>
  <si>
    <t>Cada Investigador firma el Acuerdo de Confidencialidad (forma GSAN 4.5-12-060, del Procedimiento GSAN-4.5-06-004), con el fin de mitigar la posibilidad de el tráfico de influencias o conflicto de interés.</t>
  </si>
  <si>
    <t>Gestionar los recursos presupuestales de ingresos y gastos de la Unidad Administrativa Especial de Aeronáutica Civil, y preparar, presentar y publicar su información contable, a través del registro y análisis de la información financiera y contable, con el fin de cumplir oportunamente con las obligaciones adquiridas por la entidad y reflejar la realidad económica para la toma de decisiones.</t>
  </si>
  <si>
    <t>Facilidad en la consulta de la información financiera de los terceros de la entidad.</t>
  </si>
  <si>
    <t>Pérdida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</si>
  <si>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CONTRATISTAS Y FUNCIONARIOS DE SUS GRUPOS, Y LAS DIRECCIONES REGIONALES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 ADEMÁS DE ESTO SE REALIZA LAS DENUNCIAS ANTE LAS AUTORIDADES CORRESPONDIENTES Y SE REALIZA LA GESTIÓN PARA INACTIVACIÓN DE LOS USUARIOS.</t>
  </si>
  <si>
    <t>DIRECTOR FINANCIERO
COORDINADORES GRUPOS 
DIRECTORES TERRITORIALES</t>
  </si>
  <si>
    <t>POR TRAMITE</t>
  </si>
  <si>
    <t xml:space="preserve">CON EL OBJETO DE GARANTIZAR EL USO ADECUADO DE LOS APLICATIVOS </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</si>
  <si>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</si>
  <si>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 ADEMÁS DE ESTO SE REALIZA LAS DENUNCIAS ANTE LAS AUTORIDADES CORRESPONDIENTES Y SE REALIZA LA GESTIÓN PARA INACTIVACIÓN DE LOS USUARIOS.</t>
  </si>
  <si>
    <t>REPORTES DE USUARIOS DEL SISTEMA, FORMATOS DE AUTORIZACIÓN DE USUARIOS
DENUCIAS Y SOLICITUDES DE INACTIVACIÓN</t>
  </si>
  <si>
    <t>Probabilidad de que, por acción u omisión, uso del poder y desviación de la gestión de lo público, un servidor público, use de manera indebida, manipule, filtre o altere la información de operaciones financieras con el fin de obtener un beneficio propio o de un tercero.</t>
  </si>
  <si>
    <t>Por acción, omisión, o uso indebido del poder se usufructúe o apropie de recursos financieros como dineros, títulos valores de propiedad de la entidad, con el fin de obtener un beneficio propio o de un tercero.</t>
  </si>
  <si>
    <t xml:space="preserve">Mala imagen institucional
Perdida de confianza y credibilidad en la entidad
Detrimento patrimonial
Observaciones por parte de los entes de control
Procesos administrativos, fiscales, penales
Perdida de recursos financieros propios de la entidad.
</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</si>
  <si>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</si>
  <si>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 xml:space="preserve">DIRECTOR FINANCIERO
COORDINADORES GRUPOS 
</t>
  </si>
  <si>
    <t>DIARIO</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</si>
  <si>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</si>
  <si>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</si>
  <si>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</si>
  <si>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REPORTES Y AUTORIZACIONES FIRMADAS
CONCILIACIONES</t>
  </si>
  <si>
    <t>LA DIRECCIÓN FINANCIERA, LOS COORDINADORES, CONTRATISTAS Y FUNCIONARIOS DE SUS GRUPOS, Y LAS DIRECCIONES REGIONALES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</si>
  <si>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</si>
  <si>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</si>
  <si>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DIRECTOR FINANCIERO
ADMINISTRADORES AEROPUERTOS</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</si>
  <si>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</si>
  <si>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</si>
  <si>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</si>
  <si>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</si>
  <si>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</si>
  <si>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</si>
  <si>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No contar con la infraestructura y mecanismos adecuados para la protección de dineros y títulos valores.</t>
  </si>
  <si>
    <t>Gestionar la adquisición de los terrenos que requiere la Entidad para desarrollar los proyectos de construcción y ampliación de la infraestructura aeronáutica y aeroportuaria a nivel nacional; así como la adecuada y permanente administración de los activos fijos inmuebles en el sistema de gestión de activos desde el punto de vista de inventario y contable</t>
  </si>
  <si>
    <t>Por acción, omisión o uso del proder se direccione en beneficio propio o de un tercero, el proceso de adquisición de bienes inmuebles en cualquiera de sus etapas.</t>
  </si>
  <si>
    <t>ADQUISICIÓN Y ADMINISTRACIÓN DE BIENES INMUEBLES</t>
  </si>
  <si>
    <t>No aplicación del procedimiento de levantamiento de información técnica para la adquisición de Inmuebles</t>
  </si>
  <si>
    <t>No aplicación del procedimiento del estudio jurídico de la información para la adquisición de Inmuebles</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</si>
  <si>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hecgos de corrupción comprobados</t>
  </si>
  <si>
    <t>Los ingenieros y topógrafos auxiliares de apoyo verifican por trámite y a través de  un control digital cartográfico (Google Earth / ARCGIS 10.6 / AUTOCAD )  la información precisa del bien a adquirir mediante el levantamiento topografico y comparativo de los titulos, dejando evidencia de ello en los aplicativos SGDEA / ISOLUCION / Módulo Activos Fijos JDEdwards / Inmuebles y en el Servidor Bog 7 (I) (J) / AFI Activos fijos inmuebles / SCANI - Titulación Aeropuertos. 
En caso de presentarse diferencias o errores en la información tecnica, se procederá a informar a la parte tecnica por medio de correo electronico o reunión, con el fin de realizar los ajuste a que haya lugar.</t>
  </si>
  <si>
    <t>Ingenieros y topógrafos del Grupo Administración de Inmuebles</t>
  </si>
  <si>
    <t>verificar por trámite, a través de  un control digital cartográfico la información precisa del bien a adquirir</t>
  </si>
  <si>
    <t xml:space="preserve">mediante el levantamiento topografico y comparativo de los titulos, dejando evidencia de ello en los aplicativos ADI / ISOLUCION / Módulo Activos Fijos JDEdwards / Inmuebles. y en el Servidor Bog 7 (I) (J) / AFI Activos fijos inmuebles / SCANI - Titulación Aeropuertos. </t>
  </si>
  <si>
    <t xml:space="preserve"> se procederá a informar a la parte tecnica por medio de correo electronico o reunión, con el fin de realizar los ajuste a que haya lugar.</t>
  </si>
  <si>
    <t xml:space="preserve">SGDEA / ISOLUCION / Módulo Activos Fijos JDEdwards / Inmuebles y en el Servidor Bog 7 (I) (J) / AFI Activos fijos inmuebles / SCANINM - Titulación Aeropuertos. </t>
  </si>
  <si>
    <t xml:space="preserve">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</si>
  <si>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</si>
  <si>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</si>
  <si>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</si>
  <si>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juridico, se procederá a informar a la parte juridica por medio de correo electronico o reunión, con el fin de realizar los ajuste a que haya lugar.</t>
  </si>
  <si>
    <t xml:space="preserve">carpeta de adquisición del predio .  / Servidor Bog 7 (I) (J) / AFI Activos fijos inmuebles / SCANINM- Titulación Aeropuertos.   </t>
  </si>
  <si>
    <t>Expedir licencias aeronáuticas al personal aeronáutico que acrediten el cumplimiento de los Reglamentos Aeronáuticos de Colombia y demás normatividad vigente aplicable a la seguridad operacional y de la aviación civil.</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</si>
  <si>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</si>
  <si>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</si>
  <si>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</si>
  <si>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Servidor Público asignado
Coordinador del Grupo de Licencias Aeronáuticas</t>
  </si>
  <si>
    <t>Verificar el cumplimiento de los requisitos de los trámites de licencias, con las listas de chequeo del Sistema SIGA.</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</si>
  <si>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</si>
  <si>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en el sistema SIGA, los correos electrónicos, el auto expedición de la licencias y la licencia digital. </t>
  </si>
  <si>
    <t>Coordinador del Grupo de Licencias Aeronáuticas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</si>
  <si>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</si>
  <si>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</si>
  <si>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Como evidencia se genera un informe reportando la presunta irregularidad encontrada.</t>
  </si>
  <si>
    <t>Semanal</t>
  </si>
  <si>
    <t>Que por acción u omisión, abuso del poder y desviación de la gestión de lo publico, el servidor público asignado para realizar el proceso de licenciamiento expida una licencia técnica , sin cumplir los requisitos normativos para obtener un beneficio particular o perjudicarlo.</t>
  </si>
  <si>
    <t xml:space="preserve">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
Como evidencias se generan los flujos de aprobación en el sistema SIGA, los correos electrónicos, el auto expedición de la licencias y la licencia digital. </t>
  </si>
  <si>
    <t>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t>
  </si>
  <si>
    <t>El coordinador del grupo de Licencias Aeronáuticas asignará un funcionario público, para revisar  trimestralmente de forma aleatoria los trámites de licencias expedidas y verificar el cumplimiento de los procedimientos establecidos en el Manual PEL,  Si el servidor publico asignado detecta anomalías deberá notificar a las entidades y dependencias de control interno y externo competentes.. Como evidencia se genera un informe reportando la presunta irregularidad encontrada.</t>
  </si>
  <si>
    <t xml:space="preserve"> Si el servidor publico asignado detecta anomalías deberá notificar a las entidades y dependencias de control interno y externo competentes.</t>
  </si>
  <si>
    <t>GSAN-1.3</t>
  </si>
  <si>
    <t>SERVICIOS DE TRÁNSITO AÉREO</t>
  </si>
  <si>
    <t>Gestionar el suministro y la afluencia de los servicios de tránsito aéreo en concordancia con la reglamentación nacional e internacional con el fin de facilitar la operación aérea en Colombia de forma segura, ordenada y ágil.</t>
  </si>
  <si>
    <t>Posibilidad de que, por acción u omisión, abuso del poder y desviación de la gestión de lo público, se relacione turnos y/o tiempo suplementario y/o horas extras y/o jornadas dominicales y/o festivos no laborados contrario a las disposiciones contenidas en la Circular Reglamentaria 001 GUÍA GESTIÓN Y ADMINISTRACIÓN DEL CONTROL DE TRÁNSITO AÉREO o la norma que la supla para el caso, con el fin de generar un beneficio particular o favorecer a un tercero.</t>
  </si>
  <si>
    <t>Fallas en la revisión y seguimiento de la ejecución de la programación</t>
  </si>
  <si>
    <t>Carencia de controles en las dependencias de los Servicios de Tránsito Aéreo</t>
  </si>
  <si>
    <t>1.	Pérdida de imagen y credibilidad de la Entidad y del proceso.
2.	Investigaciones disciplinarias.
3.	Sanciones por parte de los Entes de control.</t>
  </si>
  <si>
    <t>El Coordinador del Grupo Regional Servicios Tránsito Aéreo o Líderes Funcionales de las dependencias de los Servicios de Tránsito Aéreo, realizan la programación de turnos quincenalmente, bajo la Circular Reglamentaria 001 GUÍA GESTIÓN Y ADMINISTRACIÓN DEL CONTROL DE TRÁNSITO AÉREO o la norma que la supla, para el caso de las dependencias de los Servicios de Tránsito Aéreo, se verifica inicialmente las habitaciones y la disponibilidad correspondiente de los controladores habilitados para los aeropuertos cabeceras. En caso de detectar que el controlador sobrepasa el tope del tiempo suplementario y horas extras, reasignar los turnos correspondientes con el fin de cumplir con el número máximo de horas extras que se puede programar. Excepto por fuerza mayor o caso fortuito.
Para el caso de los aeropuertos adscritos a las Direcciones Regionales, el administrador de cada aeropuerto es quien constata con las plantillas de asistencia el cumplimiento de las jornadas laborales y/o los cambios en la ejecución de la programación ejercicio de sus funciones. En caso de detectar que el controlador sobrepasa el tope del tiempo suplementario y horas extras, informa al Coordinador del Grupo Regional Servicios de Tránsito Aéreo.
Como evidencia este control queda: La programación de los turnos, formato control diario de posiciones y plantillas de asistencia.</t>
  </si>
  <si>
    <t>Quincenal</t>
  </si>
  <si>
    <t>Verificar las habilitaciones y la disponibilidad correspondiente de los controladores habilitados para los aeropuertos.</t>
  </si>
  <si>
    <t>Se realiza la programación de turnos quincenalmente, bajo la Circular Reglamentaria 001 GUÍA GESTIÓN Y ADMINISTRACIÓN DEL CONTROL DE TRÁNSITO AÉREO o la norma que la supla, para el caso de las dependencias de los Servicios de Tránsito Aéreo.
Para el caso de los aeropuertos adscritos a las Direcciones Regionales, el administrador de cada aeropuerto constata con las plantillas de asistencia el cumplimiento de las jornadas laborales y/o los cambios en la ejecución de la programación en ejercicio de sus funciones.</t>
  </si>
  <si>
    <t>El Coordinador del Grupo Regional Servicios Tránsito Aéreo o Líderes Funcionales de las dependencias de los Servicios de Tránsito Aéreo, en caso de detectar que el controlador sobrepasa el tope del tiempo suplementario y horas extras, reasignar los turnos correspondientes con el fin de cumplir con el número máximo de horas extras que se puede programar. Excepto por fuerza mayor o caso fortuito.
La Dirección Regional o Administrador de aeropuerto, en caso de detectar que el controlador sobrepasa el tope del tiempo suplementario y horas extras, informa al Coordinador del Grupo Regional Servicios Tránsito Aéreo.</t>
  </si>
  <si>
    <t>Programación de turnos quincenalmente
Formato control diario de posiciones
Plantillas de asistencia</t>
  </si>
  <si>
    <t>Los supervisores y/o encargados, diariamente en cada turno verifican el cumplimiento de la programación de turnos elaborados, con el propósito de cotejar la información contenida en dicha programación, en caso de detectar un incumplimiento, dejar registro en el diario de señales, que informa a los Líderes Funcionales de las dependencias de los Servicios de Tránsito Aéreo y al Coordinador del Grupo Regional Servicios Tránsito Aéreo.
Como evidencia queda el registro en el Diario de señales, control diario de posiciones y correo institucional.</t>
  </si>
  <si>
    <t>Coordinador Grupo Regional Servicios Tránsito Aéreo
Líderes Funcionales dependencias de los Servicios de Tránsito Aéreo
Supervisor</t>
  </si>
  <si>
    <t>Cotejar la información contenida en la programación de turnos.</t>
  </si>
  <si>
    <t>En cada turno se verifica el cumplimiento de la programación de turnos elaborados.</t>
  </si>
  <si>
    <t>En caso de detectar un incumplimiento, deja registro en el diario de señales, e informa a los Líderes Funcionales de las dependencias de los Servicios de Tránsito Aéreo y al Coordinador del Grupo Regional Servicios Tránsito Aéreo.</t>
  </si>
  <si>
    <t>Registro en el Diario de señales
Control diario de posiciones
Correo institucional.</t>
  </si>
  <si>
    <t>Posibilidad de que por acción u omisión, se reciba o se solicite dádiva o beneficio a nombre propio o de un tercero, con el fin  de asignar prioridad a un vuelo, para su favorecimiento incumpliendo los objetivos de la ATFCM.</t>
  </si>
  <si>
    <t>Presiones Externas</t>
  </si>
  <si>
    <t>1. Afectación de la Seguridad Operacional
2. Pérdida de Imagen y Credibilidad de la Entidad
3. Investigaciones Disciplinarias
4. Sanciones por parte de los Entes de Control</t>
  </si>
  <si>
    <t>Evidenciar las solicitudes, otorgar la autorización y coordinar con el solicitante y la dependencia ATC correspondiente y si es el caso tomar acción sobre el sistema Harmony</t>
  </si>
  <si>
    <t>Se recibe una solicitud de un externo para asignar prioridad a un vuelo, se registra la solicitud y la acción en el Diario de Señales del sistema Control T luego de la autorización del Supervisor o Manager del ACC.</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</si>
  <si>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</si>
  <si>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Dirección Regional
Coordinador Grupo Regional Servicios Tránsito Aéreo
Administrador de A aeropuerto
Líderes Funcionales dependencias de los Servicios de Tránsito Aéreo</t>
  </si>
  <si>
    <t>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Sistema Harmony.</t>
  </si>
  <si>
    <t>Servidor Público
Coordinador Grupo ATFCM
Supervisor-Manager</t>
  </si>
  <si>
    <t>Registros en Control T y en el Sistema Harmony.</t>
  </si>
  <si>
    <t>Fortalecer la relación de la Aerocivil con los ciudadanos, usuarios y grupos de valor garantizando un acceso efectivo, oportuno, transparente y de calidad a los servicios ofrecidos, teniendo en cuenta sus necesidades, preferencias y expectativas. Así mismo, brindar una interacción incluyente y participativa en los escenarios de relacionamiento, garantizando sus derechos, generando confianza y valor público.</t>
  </si>
  <si>
    <t>Posibilidad de que por acción u omisión, uso indebido del poder, para desviar la gestión de lo público se de un manejo inadecuado a la información propia de la entidad a un tercero para obtener un beneficio privado</t>
  </si>
  <si>
    <t>Falta de conocimiento en los mecanismos de protección de la información de acuerdo con su clasificación</t>
  </si>
  <si>
    <t>Manipulación de información para beneficio de un tercero</t>
  </si>
  <si>
    <t>El Coordinador del Grupo Relación Estado - Ciudadano anualmente solicitará mediante el formato de necesidades de capacitación,  los cursos requeridos para los servidores públicos del grupo para que sean incluidos en el PIC, con el fin de fortalecer los conocimientos en cuanto al manejo y reserva de la información, dado que no toda la información es pública. En caso de no ser aprobada la capacitación, el coordinador del grupo, trimestralmente, buscará alternativas de capacitación en entidades como ESAP, DNP, DAFP, SENA quienes ofrecen capacitación gratuita y virtual. Como evidencia los listados de asistencia o certificados emitidos.</t>
  </si>
  <si>
    <t>Coordinador Grupo Relación Estado - Ciudadano</t>
  </si>
  <si>
    <t>Fortalecer el servicio al ciudadano y proteger la información de la entidad</t>
  </si>
  <si>
    <t xml:space="preserve">Mediante el formato de necesidades de capacitación </t>
  </si>
  <si>
    <t>Listado de asistencia y o certificados emitidos</t>
  </si>
  <si>
    <t xml:space="preserve">La coordinadora  del Grupo Relación Estado Ciudadano  será la persona encargada de canalizar las solicitudes de información recibidas diariamente, las cuales deben ser presentadas de forma escrita y justificada para su respectiva gestión, asignado al servidor correspondiente, de tal forma que se tiene identificada a la persona que se asigna el caso. En caso de no poder canalizar todas las solicitudes el coordinador del Grupo Relación Estado - Ciudadano trimestralmente en las reuniones de equipo de gerencia retroalimentará a los servidores públicos del grupo respecto a las acciones de protección de la información y los acuerdos de confidencialidad suscrito como servidores públicos. Las evidencias estarán registradas en los listados de asistencia y en las actas registradas en el aplicativo ISOLUCIÓN. </t>
  </si>
  <si>
    <t xml:space="preserve">Minimizar la probabilidad de la ocurrencia del riesgo que se puede presentar en el ejercicio de la función </t>
  </si>
  <si>
    <t>Actas registradas en isolucion</t>
  </si>
  <si>
    <t xml:space="preserve">Permisos de acceso a la información </t>
  </si>
  <si>
    <t>Intervención por parte de un ente de control u otro ente regulador
Pérdida de información critica para la entidad que no se puede recuperar
Incumplimiento en las metas y objetivos institucionales afectando de forma grave la ejecución presupuestal
Imagen institucional afectada en el orden nacional o regional por actos o hechos de corrupción comprobados</t>
  </si>
  <si>
    <t>En caso de no ser aprobada la capacitación el coordinador del grupo buscara alternativas de capacitación de entidades como ESAP, DNP , DAFT , SENA QUIENES OFRECEN capacitación gratuita y virtual</t>
  </si>
  <si>
    <t>En las reuniones de equipo de gerencia se retroalimentara a los servidores públicos del grupo respecto a la entrega de información.</t>
  </si>
  <si>
    <t>en caso de no cumplir con el procedimiento el coordinador del grupo relación estado ciudadano hará un llamado de atención  y retroalimentará al servidor público del grupo</t>
  </si>
  <si>
    <t xml:space="preserve">GESTIÓN DE LA EDUCACIÓN </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</si>
  <si>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</si>
  <si>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</si>
  <si>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</si>
  <si>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</si>
  <si>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Luego del estudio, se define el personal que cumplió al 100]% con los requisitos y finalmente se publica el listado de admitidos para acceder a la prueba psicológicas.</t>
  </si>
  <si>
    <t xml:space="preserve">* Publicaciones en las diferentes paginas.
*Listado de admitidos.
*Los documentos soportes de las personas inscritas.
</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</si>
  <si>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</si>
  <si>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Que el personal que realice la digitación de las notas de los estudiantes, de las áreas quienes registran en la información de las calificaciones en el aplicativo SIA presenten inconsistencias en la digitación de estas.</t>
  </si>
  <si>
    <t>Al finalizar la actividad, los docentes deben enviar al coordinador de la actividad académica y coordinador responsable de la capacitación, las notas de los estudiantes para aprobación. Seguidamente se entregan a los digitadores de las áreas quienes registran la información de las calificaciones en el aplicativo SIA.</t>
  </si>
  <si>
    <t>* Registro de calificaciones de los estudiantes aprobados por los coordinadores de grupo y coordinador del curso.
* Formato de autorización modificación SIA.
* Registro de calificaciones en aplicativo SIA</t>
  </si>
  <si>
    <t>Mejoramiento del Sistema de Información Académica del CEA con alarmas y controles que mitigan la ocurrencia del riesgo.</t>
  </si>
  <si>
    <t>1. Deficiencias en las competencias de idoneidad del Egresado
2.  Riesgos en la seguridad operacional en el  componente de capacitación.
3. Incumplimiento a la misión Institucional.
4. Perdida de la licencia de funcionamiento como Centro de Instrucción Aeronáutica.
5. Deterioro de la imagen institucional</t>
  </si>
  <si>
    <t>* Coordinadores grupos Admisión, registro y asuntos jurídicos, Educación Aeronáutica, extensión y Proyección Social, Educación superior y Movilidad Académica.
* Directores Académico y de Investigación, Innovación y Gestión del conocimiento.</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</si>
  <si>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</si>
  <si>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Se publica los requisitos a las fechas del proceso por pagina WEB y correo electrónico para recibir los documentos para poder aplicar a la oferta. Cuando finaliza el proceso, se publica e los mismos medios el listado de admitidos.</t>
  </si>
  <si>
    <t>Que el personal que realice la digitación de las notas de los estudiantes, de las áreas quienes registran la información de las calificaciones en el aplicativo SIA presenten inconsistencias en la digitación de estas.</t>
  </si>
  <si>
    <t>* Coordinadores grupos Educación Aeronáutica, Extensión y Proyección Social, Educación superior y Movilidad Académica.
* Directores Académico y de Investigación, Innovación y Gestión del conocimiento.</t>
  </si>
  <si>
    <t>En caso de que se presenten inconsistencias en la digitación de las calificaciones, se debe enviar el formato Autorización de modificación SIA con las correcciones pertinentes y los soportes en físico a Secretaría Académica quienes se encargaran de realizar y corregir las inconsistencias en la información de los aspirantes.</t>
  </si>
  <si>
    <t>GESTIÓN DOCUMENTAL</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</si>
  <si>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</si>
  <si>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 xml:space="preserve">Probabilidad de que, por acción u omisión, uso de poder y desviación de la gestión de lo público, se dé pérdida de información por sustracción, inclusión, adulteración o daño intencionado de los documentos y expedientes, en beneficio propio o de terceros.   </t>
  </si>
  <si>
    <t>Falta de Ética profesional de los servidores que intervienen en el ciclo vital de los documentos (Archivos de Gestión, Archivo Central y Archivo Histórico), incumpliendo la función de velar por la integridad y salvaguarda de los documentos</t>
  </si>
  <si>
    <t xml:space="preserve">Incumplimiento en la aplicación del Procedimiento de Consultas y Préstamo de Documentos y el formato de Préstamos Documentales </t>
  </si>
  <si>
    <t xml:space="preserve">Incumplimiento en la aplicación de los parámetros establecidos en la Guía para la Conformación y Organización de Expedientes </t>
  </si>
  <si>
    <t xml:space="preserve">Incumplimiento en la aplicación del Manual para la Administración de Comunicaciones Oficiales, que indica como política de operación que la información contenida en las comunicaciones oficiales no se utilizará con fines de lucro, lesivos o que atenten contra la honra y buen nombre de las personas o de la Entidad   </t>
  </si>
  <si>
    <t xml:space="preserve">Pérdida de memoria institucional.
Pérdida, sustracción o alteración de expedientes o piezas documentales vitales para la entidad.
Pérdida de valor legal y probatorio de la documentación.
Aumento en la notificación de hallazgos y sanciones a la Entidad por parte de los entes de control.
Aumento de Peticiones, Quejas, Reclamos, Sugerencias y Denuncias.
Daño por suministro de información clasificada o reservada a terceros. </t>
  </si>
  <si>
    <t>El Coordinador del Grupo de Gestión Documental con el apoyo del director de Talento Humano y el Grupo de Procesos Precontractuales y Contractuales (Según sea el caso), velará por un riguroso proceso de selección de personal para gestión documental, asegurando un mínimo de valores y principios éticos de los funcionarios a ingresar. 
Así mismo el coordinador del Grupo de Gestión Documental, incluirá dentro del Plan Institucional de Capacitación y los procesos de Inducción, reinducción, capacitación y entrenamiento en puesto de trabajo, temas relacionados con la Gestión Documental, enfatizados como mecanismos de prevención la socialización de las sanciones jurídicas, penales o administrativas correspondientes para quien o quienes incumplan los principios éticos en materia de Gestión Documental al interior de la entidad.</t>
  </si>
  <si>
    <t>Que el personal seleccionado, contratado y asignado a las labores de Gestión Documental de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</si>
  <si>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</si>
  <si>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</si>
  <si>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</si>
  <si>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El Coordinador del Grupo de Gestión Documental velará por hacer cumplir el procedimiento de Consultas y Préstamo de Documentos y el formato de Préstamos Documentales publicados en el Sistema de Gestión (ISOLUCION) al interior del Archivo Central y velará por la implementación de los mismos en los Archivos de Gestión de la entidad.</t>
  </si>
  <si>
    <t>Coordinador del Grupo de Gestión Documental</t>
  </si>
  <si>
    <t>Conocimiento y aplicación de los documentos del proceso de Gestión Documental, publicados en Isolucion</t>
  </si>
  <si>
    <t xml:space="preserve">Verificando el diligenciamiento del formato de préstamos documentales </t>
  </si>
  <si>
    <t>No aplicar el procedimiento ni el formato en los Archivos de Gestión y Central</t>
  </si>
  <si>
    <t>* Expediente de Préstamos Documentales con el formato diligenciamiento.
* Actas de visitas e inspección a los Archivos de Gestión.</t>
  </si>
  <si>
    <t>El Coordinador del Grupo de Gestión Documental velará por hacer cumplir los lineamientos establecidos en la Guía para la Conformación y Organización de Expedientes publicada en el Sistema Integrado de Gestión (ISOLUCION) al interior del Archivo Central y velará por la aplicación de la misma en los Archivos de Gestión de la entidad.</t>
  </si>
  <si>
    <t>Conocimiento y aplicación de los documentos del proceso de Gestión Documental , publicados en Isolucion</t>
  </si>
  <si>
    <t xml:space="preserve">Aplicando los lineamientos establecidos en la Guía para la Conformación y Organización de Expedientes y la aplicación de formatos del proceso </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</si>
  <si>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</si>
  <si>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</si>
  <si>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El Coordinador del Grupo de Gestión Documental incluirá y realizará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</si>
  <si>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Conocimiento y aplicación de la normatividad archivística frente a la responsabilidad de los servidores públicos en la organización, conservación, uso y manejo de los documentos de la entidad</t>
  </si>
  <si>
    <t xml:space="preserve">Incluyendo en el Plan Institucional de Capacitación anual, los temas referentes a Gestión Documental </t>
  </si>
  <si>
    <t>No cumplir la normatividad archivística, dando lugar a sanciones</t>
  </si>
  <si>
    <t>* Solicitud de inclusión de los temas de Gestión Documental en el PIC. 
* Actas de Reunión de cada sesión.
* Listados de Asistencia de cada sesión.</t>
  </si>
  <si>
    <t>El Coordinador del Grupo de Gestión Documental velará por hacer cumplir los lineamientos establecidos en el Manual para la Administración de Comunicaciones Oficiales, en la operación diaria de la Ventanilla Única de Correspondencia, con el monitoreo constante del Sistema de Gestión de Documentos Electrónicos de Archivo- SGDEA en el flujo documental, generando los reportes que se requieran para el control de la operación</t>
  </si>
  <si>
    <t>Conocimiento y aplicación de los lineamientos establecidos para la administración de las Comunicaciones Oficiales desde la operación de la Ventanilla Única de Correspondencia</t>
  </si>
  <si>
    <t>No aplicar el Manual para la Administración de Comunicaciones Oficiales, dando lugar a la ocurrencia de inconsistencias en el flujo documental de la Ventanilla Única de Correspondencia</t>
  </si>
  <si>
    <t>Controles Definidos/ Controles Ejecutados</t>
  </si>
  <si>
    <t>APOY-4.0</t>
  </si>
  <si>
    <t xml:space="preserve">Desconocimiento del marco legal aplicable frente a la responsabilidad de los servidores públicos en la organización, conservación, uso y manejo de los documentos de la Entidad.
* Ley 594 de 2000 "Ley General de Archivos". Art. 4, 15.
* Ley 1952 del 2019 (Entro en vigencia el 29 de marzo del 2022) Deroga la Ley 734 de 2002. Por la cual se expide el Código General Disciplinario. Art 38- Numeral 6. 
* Decreto 2609 de 2012 "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de las entidades públicas" Art. 3.
* Acuerdo 005 de 2013 "Criterios básicos para la clasificación, ordenación y descripción de los archivos en las entidades públicas" Art. 6.
* Acuerdo 002 de 2014 "Establece los criterios básicos para la creación, conformación, organización, control y consulta de los expedientes de archivo" Art. 5, 7 y 12.  </t>
  </si>
  <si>
    <t>Coordinador del Grupo de Gestión Documental
Director de Talento Humano
Coordinadores de los Grupos de Procesos Precontractuales y Contractuales</t>
  </si>
  <si>
    <t>Verificando el cumplimiento del flujo de las Comunicaciones Oficiales de la entidad por medio del Sistema de Gestión de Documentos Electrónicos de Archivo- SGDEA</t>
  </si>
  <si>
    <t>* Reportes del Sistema de Gestión de Documentos Electrónicos de Archivo- SGDEA
* Informe de gestión.</t>
  </si>
  <si>
    <t>EVAL-1.0</t>
  </si>
  <si>
    <t xml:space="preserve">EVALUACIÓN Y ASESORÍA AL SISTEMA DE CONTROL INTERNO </t>
  </si>
  <si>
    <t>Evaluar y asesorar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</si>
  <si>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</si>
  <si>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</si>
  <si>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</si>
  <si>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</si>
  <si>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</si>
  <si>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</si>
  <si>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</si>
  <si>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</si>
  <si>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</si>
  <si>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</si>
  <si>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</si>
  <si>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</si>
  <si>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</si>
  <si>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</si>
  <si>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</si>
  <si>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</si>
  <si>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1. Pérdida de reputación y credibilidad de la oficina de control interno.
2. Sanción disciplinaria al servidor público. Os)</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</si>
  <si>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trabajo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</si>
  <si>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GSAN-2.2</t>
  </si>
  <si>
    <t>Prestar los servicios de información / Datos Aeronáuticos a las partes interesadas del proceso para asegurar el cumplimiento de los estándares de seguridad requeridos para la navegación aérea.</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</si>
  <si>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</si>
  <si>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</si>
  <si>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</si>
  <si>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Coordinador Nacional Grupo Servicios de Información Aeronáutica- AIM
Coordinadores Regionales Grupo Servicios de Información Aeronáutica- AIM</t>
  </si>
  <si>
    <t>Preservar y exigir el cumplimiento de los requisitos para el tramite y aceptación del plan de vuelo.</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</si>
  <si>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</si>
  <si>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</si>
  <si>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Cada vez que sea necesario, el Coordinador Nacional Grupo Servicios de Información Aeronáutica- AIM y Coordinadores Regionales Grupo Servicios de Información Aeronáutica-  AIM, con el propósito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sobre el incumplimiento normativo y evidencias recopiladas dentro de la revisión.</t>
  </si>
  <si>
    <t>El Coordinador Nacional Grupo Servicios de Información Aeronáutica- AIM a través de los Coordinadores Regionales Grupo Servicios de Información Aeronáutica- AIM a través del encargado de la oficina o del servicio y estos a través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</si>
  <si>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APOY-1.0</t>
  </si>
  <si>
    <t>Asesorar, conceptuar, coordinar los asuntos jurídicos; ejercer por delegación la representación judicial y extrajudicial; ejercer la facultad de cobro coactivo; adelantar la etapa de juzgamiento disciplinario en primera instancia; con el fin de defender los intereses de la Entidad y prevenir el daño antijurídico.</t>
  </si>
  <si>
    <t>Que haya ocultamiento de información  por falta de  integridad en el desarrollo de las funciones por parte de los integrantes de la Oficina Asesora Jurídica.</t>
  </si>
  <si>
    <t xml:space="preserve">Que exista demora intencional e injustificada en el estudio de los procesos </t>
  </si>
  <si>
    <t>Detrimento patrimonial.
Perdida de la imagen institucional.
Desgaste administrativo y judicial.</t>
  </si>
  <si>
    <t>El Coordinador de cada grupo que hace parte de la Oficina Asesora Jurídica mensualmente, revisa aleatoriamente los expedientes a través de los aplicativos, con el propósito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</si>
  <si>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</si>
  <si>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</si>
  <si>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</si>
  <si>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Pantallazos de revisión del ingreso al aplicativo.</t>
  </si>
  <si>
    <t>El Coordinador de cada grupo que hace parte de la Oficina Asesora Jurídica mensualmente o semanal, según sea el caso,  realiza mesa de trabajo con los abogados en la que se revisará la base de datos de reparto y la matriz de los procesos a cargo de cada uno de los apoderados con el propósito de validar  si se presentan demoras intencionadas e injustificadas en el trámite de los procesos o actuaciones asignadas,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de los procesos.</t>
  </si>
  <si>
    <t xml:space="preserve">Mensualmente o semanal ( según la clase de proceso) se realizan mesas de trabajo entre el coordinador de cada Grupo y los abogados.  </t>
  </si>
  <si>
    <t>Matriz de los procesos asignados por abogado.</t>
  </si>
  <si>
    <t>Los apoderados de cada uno de los grupos cada vez que se les asigna un proceso en el cual considera que puede estar implicado en conflicto de intereses, le informará al coordinador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</si>
  <si>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la Oficina Asesora Jurídica </t>
  </si>
  <si>
    <t>Evitar que sean asignados procesos a abogados que tengan intereses diferentes  a los profesionales respecto de los mismos</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</si>
  <si>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</si>
  <si>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</si>
  <si>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Probabilidad de que por acción u omisión, el servidor público o contratista, abuse del poder para desviar la gestión, presentando una inadecuada y manifiesta actuación contraria al ordenamiento jurídico, con el propósito de obtener un beneficio o interés para si mismo o para un tercero.</t>
  </si>
  <si>
    <t>Validar  si se presentan posibles conductas omisivas, permisivas o intencionadas del ocultamiento de documentos a través de los aplicativos, los cuales contienen la información de diferentes procesos jurídicos que lleva la Entidad</t>
  </si>
  <si>
    <t>Validar  si se presentan demoras intencionadas e injustificadas en el trámite de los procesos o actuaciones asignadas.</t>
  </si>
  <si>
    <t xml:space="preserve">Que exista un  interés particular  diferente al laboral  encaminado a recibir un beneficio para si o para un  tercero en el análisis y tratamiento de los procesos que le sean asignados.  </t>
  </si>
  <si>
    <t>GDIR-2.3</t>
  </si>
  <si>
    <t>Planificar, implementar, mantener y mejorar un sistema de gestión de Seguridad y Salud en el trabajo integrado al sistema de gestión de la Entidad con el fin de mantener al trabajador en las mejores condiciones de seguridad y salud en el trabajo.</t>
  </si>
  <si>
    <t>Probabilidad de que por acción u omisión, uso del poder, desviación de la gestión de lo público y para un beneficio particular o de un tercero el Servidor público con incapacidad de origen común y/o su jefe inmediato, no reporten la novedad a la Dirección Regional o al Grupo  Seguridad y Salud en el Trabajo, para que no incluya la novedad en el SITAH.</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</si>
  <si>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</si>
  <si>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</si>
  <si>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</si>
  <si>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t>Coordinador de Grupo Seguridad y  Salud en el Trabajo</t>
  </si>
  <si>
    <t xml:space="preserve">Realizar los descuentos necesarios de las  incapacidades acorde con el reporte de la EPS </t>
  </si>
  <si>
    <t>Al no tener un reporte de la incapacidad de origen común, se revisa el reporte de la EPS, se reporta a la Dirección de Gestión Humana y se requiere al servidor público y jefe inmediato</t>
  </si>
  <si>
    <t>Reporte de la EPS
Reporte en el SITAH
Reporte de los jefes inmediatos (ADI)
 Conciliación en tesorería
Circular 004 de 24 de septiembre de 2018</t>
  </si>
  <si>
    <t>Coordinador Grupo Seguridad y  Salud en el Trabajo</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</si>
  <si>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</si>
  <si>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Nomina, para la conciliación de los pagos que se realizaron y que reportes de incapacidades de origen común que se generaron. Reporte trimestral.</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</si>
  <si>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</si>
  <si>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electrónico y/o físico. 
2.Al tener esta información, el Grupo de Seguridad y Salud en el Trabajo apoya al, Grupo de Tesorería y Grupo de Nominas, para la conciliación de los pagos que se realizaron y que reportes de incapacidades de origen común que se generaron. Reporte trimestral.</t>
  </si>
  <si>
    <t>GSAP-4.1</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</si>
  <si>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 y el ambiente.</t>
  </si>
  <si>
    <t>Falta de un  debido control del inventario de los equipos y herramientas.</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</si>
  <si>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t>
  </si>
  <si>
    <t>Servidor Público. (Bombero líder de estación).</t>
  </si>
  <si>
    <t>En caso de detectar acción u omisión, uso del poder, desvío de la gestión de lo público, beneficio privado, por parte de un servidor público, debe reportarlo a investigaciones disciplinarias.</t>
  </si>
  <si>
    <t>Minuta de Guardia</t>
  </si>
  <si>
    <t>Posibilidad de que por acción u omisión, abuso del poder y / o desviación de los recursos del estado destinados a  la atención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
"</t>
  </si>
  <si>
    <t>El bombero líder de estación de turno, registra diariamente en la minuta de guardia, todas las novedades relativas con la operación, incluyendo estado de los equipos con el propósito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estación disponibles para la prestación del Servicio SEI. 
Paso 2: El Bombero en Guardia registra las novedades reportadas por el Líder de Estación en la Minuta de Guardia (documento controlado) 
Paso 3: En caso de existir un faltante o un daño se reporta al coordinador SEI Regional y al Coordinador SEI nacional y se procede a realizar los trámites pertinentes a la reclamación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desviación, acción u omisión, uso del poder, desvío de la gestión de lo público, beneficio privado, por parte de un servidor público, debe reportarlo a investigaciones disciplinarias.
Como evidencia se cuenta con la Minuta de Guardia que es un documento controlado.</t>
  </si>
  <si>
    <t>Mantener el control del inventario de equipos y herramientas para el Servicio SEI  y que el mismo se encuentre disponible para cualquier eventualidad y evitar perdidas de equipos.</t>
  </si>
  <si>
    <t>Paso 1:  El Servidor Público. (Bombero líder de estación)  revisa el  inventario de los equipos y herramientas en su estación disponibles para la prestación del Servicio SEI. 
Paso 2: El Bombero en Guardia registra las novedades reportadas por el Líder de Estación en la Minuta del Guardia (documento controlado) 
Paso 3: En caso de existir un faltante o un daño se reporta al coordinador SEI regional como al Coordinador SEI nacional y se procede a realizar los trámites permanentes de la reclamación al seguro</t>
  </si>
  <si>
    <t>Mantener monitoreo y seguimiento permanente</t>
  </si>
  <si>
    <t>REGISTRO AERONÁUTICO</t>
  </si>
  <si>
    <t>Garantizar que, previa verificación de los requisitos normativos exigidos en los distintos procesos registrales de los actos y contratos celebrados sobre aeronaves, al igual que en la inscripción de explotadores de pistas y aeródromos; dando respuesta a las solicitudes dentro de los plazos establecidos por los RAC, a fin de garantizar el control y la regulación de la aviación civil en el territorio colombiano.</t>
  </si>
  <si>
    <t>Que, por acción u omisión, uso del poder, desviación de lo público se manipulen los procesos registrales, dando aprobación o respuesta preferente, en busca de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</si>
  <si>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Personal no calificado o competente.
Injerencia política, presiones e intereses de un tercero.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</si>
  <si>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</si>
  <si>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El  Coordinador del  Grupo  de Registro Aeronáutico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por el aplicativo SIGA, con la debida anticipación al vencimiento del término y el Coordinador del Grupo de Registro Aeronáutico realiza el control de cumplimiento de tiempos y requisitos, aprobando o devolviendo el trámite con las respectivas observaciones. 
En la eventualidad de desviación o de la materialización del riesgo se comunica la novedad al usuario y se realiza el acto administrativo que resuelva el trámite. El servidor público y/o contratistas en conjunto con el Coordinador del Grupo de Registro Aeronáutico, analizan las acciones de mejora a implementar, dejando el registro del resultado del trámite. 
Como evidencia quedan los actos administrativos correspondientes en el Sistema Información Gestión Aeronáutica SIGA, Sistema de Gestión de Documentos Electrónicos de Archivo SGDEA,   Correo Electrónico institucional, estudio jurídico y en el expediente de la aeronave.</t>
  </si>
  <si>
    <t xml:space="preserve">Coordinador Grupo Registro Aeronáutico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</si>
  <si>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t>
  </si>
  <si>
    <t xml:space="preserve">Paso 1: Recepción del requerimiento por Sistema de Información Gestión Aeronáutica SIGA y Sistema de Gestión de Documentos Electrónicos de Archivo SGDEA.
Paso 2: Asignación del trámite a un servidor público o contratista por parte del Coordinador del Grupo Registro Aeronáutico, de acuerdo a competencias del equipo de trabajo.
Paso 3: Estudio jurídico por parte del calificador asignado y entrega de la calificación al Coordinador del Grupo Registro Aeronáutico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Coordinador del Grupo Registro Aeronáutico.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</si>
  <si>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Sistema de Gestión de Documentos Electrónicos de Archivo SGDEA.</t>
  </si>
  <si>
    <t>Hoja de control, Folio de Matricula en Sistema de Información Gestión Aeronáutica SIGA, Correos Electrónicos, Estudio Jurídico por tramite, Oficios por el Sistema de Gestión de Documentos Electrónicos de Archivo SGDEA y expediente de la aeronave.</t>
  </si>
  <si>
    <t xml:space="preserve">Mesas de trabajo y/o equipos de gerencia, para verificar el cumplimiento de los controles implementados y revisar la necesidad de nuevos controles. </t>
  </si>
  <si>
    <t>Programación inicial de turnos en comparación con los cambios que se realizan.     
Monitoreo permanente  y análisis a los indicadores del proceso que permiten medir el cumplimiento de la gestión.                                                                                                                                                                                                                                                                                                         
A través de equipos de gerencia realizados trimestralmente verificar el cumplimiento de los controles implementados y revisar la necesidad de actualizarlos o implementar nuevos controles.</t>
  </si>
  <si>
    <t>En caso de detectarse la presunta irregularidad el servidor publico asignado procede a informar al coordinador del grupo licencias aeronáuticas quien a su vez reportará la situación a la dependencia competente.</t>
  </si>
  <si>
    <t>Como evidencia se generará un informe reportando la presunta irregularidad encontrada.</t>
  </si>
  <si>
    <t>Documentación falsificada o adulterada. Registrada por el usuario en un trámite de licencias y/o manipulación de los sistemas informáticos por personas no autorizadas.</t>
  </si>
  <si>
    <t>Seguimiento semanal al agendamiento realizado por parte de los usuarios en el sistema ELITE para la presentación de los exámenes teóricos, con el fin de identificar la posible manipulación de la misma. En caso de detectarse la presunta irregularidad el servidor publico asignado procede a informar al coordinador del grupo licencias aeronáuticas quien a su vez reportará la situación a la dependencia competente. Como evidencia se generará un informe reportando la presunta irregularidad encontrada.</t>
  </si>
  <si>
    <t>Seguimiento semanal al agendamiento realizado por parte de los usuarios en el sistema ELITE para la presentación de los exámenes teóricos, con el fin de identificar la posible manipulación de la misma</t>
  </si>
  <si>
    <t>Seguimiento semanal al agendamiento realizado por parte de los usuarios en el sistema ELITE para la presentación de los exámenes teóricos.</t>
  </si>
  <si>
    <t>Administrar los bienes muebles e inmuebles de propiedad de la AEROCIVIL, propendiendo, de acuerdo con su naturaleza jurídica, por su aseguramiento, disponibilidad, control y oportunidad en el manejo de los mismos.</t>
  </si>
  <si>
    <t xml:space="preserve">Posibilidad de que por acción u omisión,  uso del poder no se administren los bienes muebles conforme a los lineamientos definidos en la Entidad con el fin de apropiarse o beneficiar a un tercero </t>
  </si>
  <si>
    <t>Debilidades en la administración de los bienes muebles  de propiedad de la Entidad administrados y concesionados. (Ingresos, Egresos, Traslados, Reintegros y Bajas)</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</si>
  <si>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</si>
  <si>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</si>
  <si>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 Comprobantes de ingresos, egresos, traslados, reintegros, concesiones y bajas y los documentos asociados a cada uno de los movimientos.</t>
  </si>
  <si>
    <t>Equipos de gerencia realizados al grupo de almacén, donde se fortalecen lineamientos para el control de los bienes.
Seguimientos a la oportunidad en el aviso del siniestro y recepción de la documentación para las reclamaciones.
Capacitaciones en gestión del riesgo de acuerdo con las pólizas adquiridas por la Entidad.</t>
  </si>
  <si>
    <t>Pérdida de credibilidad e  imagen Institucional
Mala imagen para el área y funcionarios que intervienen en el proceso.
Detrimento patrimonial 
Posible Afectación del servicio
Reprocesos en la administración de los bienes
Aumento de los siniestros y demoras en reposición del bien 
Incumplimiento de los objetivos de gestión y metas del plan de acción
 Sanción por parte del ente de control u otro ente regulador.</t>
  </si>
  <si>
    <t>El Coordinador del Grupo de Alancen, los coordinadores de grupos administrativos y financieros de las Direcciones Regionales Aeronáuticas y sus equipos de trabajo, para la administración de bienes muebles, cada vez que se realiza un movimiento y concesiones en el almacén (Ingresos, Egresos, Traslados, Reintegros, Bajas) solicitan los reportes de dichos movimientos para verificar la correspondencia de la información generada frente a lo físico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</si>
  <si>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Alancen
Grupo de Alancen
Coordinadores de grupos administrativos y financieros de las Direcciones Regionales Aeronáuticas
Grupo administrativos y financieros de las Direcciones Regionales Aeronáuticas</t>
  </si>
  <si>
    <t xml:space="preserve">Verificar la correspondencia de la información generada frente a lo físico con el fin de avalar o aprobar el procedimiento en ejecución y evitar que se presenten diferencias o inconsistencias en los procedimientos. </t>
  </si>
  <si>
    <t>Los gestores del almacén (nivel central y regional) cada vez que se presenta un movimiento, verifican la información maestra al ingresar en el JDEdwards (completitud, veracidad y claridad de la información) con el propósito de evitar inconsistencias en el registro, carencias de información y legalidad de la misma. 
Cada uno de los gestores verifican físicamente los bienes para cualquier tipo de movimiento y concesiones en el almacén (Ingresos, Egresos, Traslados, Reintegros, Bajas) para continuar con el proceso de identificación, posterior registro en el sistema y generación de la información de conformidad a los procedimientos estipulados. En caso de que se presenten inconsistencias en el procedimiento se realiza el proceso de reversión en el aplicativo con las debidas autorizaciones de los procesos afectados y realizan nuevamente el proceso con la calidad de la información del nuevo registro. 
Como evidencias de la ejecución del control se generan: correos electrónicos, oficios, reportes de ingresos, Egresos, Traslados, Reintegros, Bajas en el aplicativo JDEdwards</t>
  </si>
  <si>
    <t xml:space="preserve">Gestores del almacén (nivel central y regional) </t>
  </si>
  <si>
    <t>Con el propósito de evitar inconsistencias en el registro, carencias de información y legalidad de la misma.</t>
  </si>
  <si>
    <t>Cada uno de los gestores verifican físicamente los bienes para cualquier tipo de movimiento y concesiones en el almacén (Ingresos, Egresos, Traslados, Reintegros, Bajas) para continuar con el proceso de identificación, posterior registro en el sistema y generación de la información de conformidad a los procedimientos estipulados</t>
  </si>
  <si>
    <t>En caso de que se presenten inconsistencias en el procedimiento se realiza el proceso de reversión en el aplicativo con las debidas autorizaciones de los procesos afectados y realizar nuevamente el proceso con la calidad de la información del nuevo registro.</t>
  </si>
  <si>
    <t>Como evidencias de la ejecución del control se generan: correos electrónicos, oficios, reportes de ingresos, Egresos, Traslados, Reintegros, Bajas en el aplicativo JDEdwards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</si>
  <si>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</si>
  <si>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</si>
  <si>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</si>
  <si>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</si>
  <si>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</si>
  <si>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</si>
  <si>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</si>
  <si>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</si>
  <si>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</si>
  <si>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</si>
  <si>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</si>
  <si>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</si>
  <si>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Coordinadores y abogados de la Dirección</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</si>
  <si>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</si>
  <si>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</si>
  <si>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</si>
  <si>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</si>
  <si>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La Directora Administrativa y los Coordinadores del Grupo precontractual y contractual,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</si>
  <si>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Coordinadores de la Dirección
Ordenadores del gasto</t>
  </si>
  <si>
    <t xml:space="preserve">sensibilizar y recordar la importancia de la adecuada ejecución de las funciones de supervisión que es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</si>
  <si>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</si>
  <si>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</si>
  <si>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</si>
  <si>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SEGUIMIENTO A LOS PROESOS SANCIONATORIOS
REALIZACIÓN DE MESAS DE TRABAJO PARA LA PRESENTACIÓN DEL PROYECTO (ANÁLISIS JURÍDICO Y ESTUDIOS DE MERCADO)
DISPOSICIÓN DE HERRAMIENTAS DE CAPACITACIÓN PERMANENTES SOBRE ETAPAS DEL PROCESO DE CONTRATACIÓN EN  LINK DE ACCESO PRINCIPAL EN LA PÁGINA WEB DE LA ENTIDAD</t>
  </si>
  <si>
    <t>Prestar los servicios administrativos de naturaleza logística y de apoyo necesarios para la operación de la Aeronáutica Civil, tales como aseo y cafetería, publicaciones, transporte de servidores públicos, mantenimientos del edificio NEA y Almacén, mantenimiento de vehículos y suministro de combustible.</t>
  </si>
  <si>
    <t xml:space="preserve"> Probabilidad de que por acción, omisión,  uso del poder y desviación de la gestión de lo público, se direccione la facturación y la supervisión  en la prestación  los servicios generales de (logística y de apoyo necesarios para la operación de la Aeronáutica Civil) con el fin de apropiarse o beneficiar a un tercero </t>
  </si>
  <si>
    <t xml:space="preserve">Alteración/modificación intencional de la información   de la supervisión y en la facturación para favorecimiento propio o de terceros </t>
  </si>
  <si>
    <t xml:space="preserve">Debilidad en el desarrollo de las funciones de la supervisión contractual  de los servicios administrativos que se prestan en la Entidad, las cuales son definidas en el manual de contratación </t>
  </si>
  <si>
    <t>Coordinadora Servicios Generales
Equipo de trabajo</t>
  </si>
  <si>
    <t>Mitigar la materialización del riesgo de corrupción  identificado, evitando la manipulación de las gestiones que se derivan en la supervisión y revisión de facturas de los servicios generales prestados,  favoreciendo a terceros</t>
  </si>
  <si>
    <t>La Coordinadora de Servicios Generales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</si>
  <si>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</si>
  <si>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generales
</t>
  </si>
  <si>
    <t>La Directora Administrativa y la Coordinadora del Grupo de servicios Administrativos, cada vez que se requiera implementan la estrategia de fortalecimiento a las funciones de supervisión contractual, con el propósito de sensibilizar y recordar la importancia de la adecuada ejecución de las funciones de supervisión que es asignadas por las áreas respectivas . 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</si>
  <si>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Servicios Generales</t>
  </si>
  <si>
    <t>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t>
  </si>
  <si>
    <t>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</si>
  <si>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MESAS DE TRABAJO MENSUALES
INFORMES DE AVANCE FISICO Y PRESUPUESTAL DE LOS CONTRATOS CON QUE SE PROVEEN LOS SERVCIOS ADMINISTRATIVOS</t>
  </si>
  <si>
    <t>Con el propósito de mitigar la materialización del riesgo de corrupción  identificado, evitando la manipulación de las gestiones que se derivan en la supervisión y revisión de facturas de los servicios generales prestados,  favoreciendo a terceros, mensualmente,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</si>
  <si>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Perdida de credibilidad e  imagen Institucional
Mala imagen para el área y funcionarios que intervienen en el proceso.
Detrimento patrimonial 
Posible Afectación del servicio
Reprocesos en la administración de los bienes
Perdida de bienes muebles y consumo
Afectación en la calidad y oportunidad de los servicios generales
Incumplimiento de los objetivos de gestión y metas del plan de acción
 Sanción por parte del ente de control u otro ente regulador.</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</si>
  <si>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</si>
  <si>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Que por acción u omisión y/o  trafico de influencias, uso del poder o desviación de la gestión de lo público, se direccionen normas o conceptos aeronáuticos para favorecer intereses de terceros en beneficio particular</t>
  </si>
  <si>
    <t>Trafico de influencias</t>
  </si>
  <si>
    <t xml:space="preserve">Presiones del sector de acuerdo al tema </t>
  </si>
  <si>
    <t>1. Afecta la imagen institucional.
2. Pérdida de credibilidad del sector, de la Entidad y de la dependencia.
3. Que se beneficie o se perjudique una empresa en particular</t>
  </si>
  <si>
    <t xml:space="preserve">El Coordinador de Grupo Estructura Normativa y Estándares Aeronáuticos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Gestión de Documentos Electrónicos de Archivo SGDEA, con el objeto de prevenir cualquier error.
En caso de encontrar inconsistencias en la verificación de conceptos y normas, se realizan las correcciones necesarias que haya a lugar y se deja una observación o nota sobre los cambios efectuados.
</t>
  </si>
  <si>
    <t>Coordinador Grupo Estructura Normativa y Estándares Aeronáuticos</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</si>
  <si>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</si>
  <si>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</si>
  <si>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</si>
  <si>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Gestión de Documentos Electrónicos de Archivo SGDEA - conceptos
Publicación Pagina WEB</t>
  </si>
  <si>
    <t>El Coordinador de Grupo Estructura Normativa y Estándares Aeronáuticos desarrolla el siguiente control, cada vez que se requiera, de acuerdo con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
En la emisión de las normas aeronáuticas intervienen
- Varios funcionarios del área técnica de origen
- El Coordinador o Director del Grupo o área de origen
- El coordinador del GENEA
- Uno o mas servidores públicos del GENEA
- El Secretario de Autoridad Aeronáutica
- El publico en general durante la socialización de los proyectos
- Un asesor de la Dirección General y
- El Director General de la Entidad
La revisión y control por todas y cada una de las personas mencionadas dificulta cualquier acto de manipulación o corrupción de una norma</t>
  </si>
  <si>
    <t xml:space="preserve">Dar a conocer y socializar los proyectos, tanto de carácter general y relevante para el sector con las partes interesadas, de manera que se puedan recoger las observaciones necesarias que apliquen y así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</si>
  <si>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objeto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</si>
  <si>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</si>
  <si>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</si>
  <si>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En las revisiones de equipos de gerencia verificar los riesgos identificados con sus respectivas causas y el grado de cumplimiento de los controles implementados, para realizar los ajustes que sean necesarios</t>
  </si>
  <si>
    <t>Promover, divulgar y orientar la difusión de la información generada por la Aeronáutica Civil, previo a una investigación y documentación, permitiendo la retroalimentación por parte de los usuarios para la mejora continua.</t>
  </si>
  <si>
    <t>Posibilidad que por acción u omisión, uso del poder o desviación de la gestión de lo público se realice manipulación, filtración y/o alteración de  la información de la Entidad con el fin de obtener un beneficio propio o de un tercero.</t>
  </si>
  <si>
    <t>Tráfico de influencias</t>
  </si>
  <si>
    <t>Concentración de funciones y/o actividades en servidores públicos y /o contratistas</t>
  </si>
  <si>
    <t>Filtración de la información en poder de la Oficina</t>
  </si>
  <si>
    <t>Deterioro en la imagen institucional.
Implicaciones de tipo legal y/o disciplinario 
Sanción por parte del ente de control u otro ente regulador.</t>
  </si>
  <si>
    <t>El Director General y el Jefe de la Oficina Asesora de Comunicaciones y Relacionamiento Institucional revisan y actualizan anualmente el plan de medios general y la política de comunicaciones con el propósito de direccionar de manera adecuada las comunicaciones, definir lineamientos de privacidad de la información y hacer efectiva la comunicación interna y externa. Para la revisión y/o actualización el Jefe de la Oficina debe:
- Revisar los planes institucionales de la entidad e identificar como el proceso aporta al cumplimiento de estos. 
- Realizar mesas de trabajo con el objeto de identificar las acciones y lineamientos a implementar en el plan de medios y la política de comunicaciones.
- Actualizar el plan de medios y política de comunicaciones con los lineamientos de confidencialidad de la información. 
- Enviar los documentos actualizados a revisión y aprobación de la Dirección General.
- Divulgar al interior de la Entidad los documentos actualizados. 
Las observaciones realizadas al plan general de medios y a la política de comunicaciones son realizadas por la Dirección General, hasta que estos documento sean aprobados.
Como resultado de la ejecución del control se obtiene el plan de medios general y la política de comunicaciones revisados y actualizados.</t>
  </si>
  <si>
    <t>Director General
Jefe Oficina Asesora de Comunicaciones y Relacionamiento Institucional</t>
  </si>
  <si>
    <t xml:space="preserve">
- Direccionar de manera adecuada las comunicaciones
- Definir lineamientos de privacidad de la información
- Hacer efectiva la comunicación interna y externa </t>
  </si>
  <si>
    <t xml:space="preserve">
- Revisar los planes institucionales de la Entidad e identificar como el proceso aporta al cumplimiento de estos. 
- Realizar una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</si>
  <si>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a la política de comunicaciones son realizadas por la Dirección General y son tratadas hasta que el plan sea aprobado. </t>
  </si>
  <si>
    <t>Plan de medios general y la Política de Comunicaciones</t>
  </si>
  <si>
    <t>El Jefe de la Oficina Asesora de Comunicaciones y Relacionamiento Institucional, semanalmente y cada vez que se requiera divulgar información oficial, con el propósito de evitar acumulación de funciones y/o actividades, segrega la información a través de la distribución equitativa de roles entre los Servidores Públicos y/o Contratistas de acuerdo con su especialidad.
En caso de que se ignore la distribución realizada, no se obtendrá el visto bueno por parte del Jefe de la Oficina y por tanto no podrá ser publicada la información.
Como evidencia quedan las actas de reuniones y listados de asistencia</t>
  </si>
  <si>
    <t>Jefe Oficina Asesora de Comunicaciones y Relacionamiento Institucional</t>
  </si>
  <si>
    <t xml:space="preserve">Evitar que se filtre información confidencial </t>
  </si>
  <si>
    <t>Segregar la información a través de la distribución equitativa de roles entre los Servidores Públicos y/o Contratistas de acuerdo con su especialidad.</t>
  </si>
  <si>
    <t>En caso de que se evidencien desviaciones en la ejecución del control se realizaran los análisis pertinentes y el debido proceso de investigación</t>
  </si>
  <si>
    <t>Actas de reuniones
Listados de asistencia</t>
  </si>
  <si>
    <t>El Jefe de la Oficina Asesora de Comunicaciones y Relacionamiento Institucional, cada vez que recibe información de carácter confidencial, con el propósito de evitar su filtración, debe reunirse con la persona encargada de cada tema al interior de la Oficina, para transmitir directamente la información de carácter confidencial, del mismo modo, socializa que el único medio oficial de emisión de comunicados es la Oficina Asesora de Comunicaciones y Relacionamiento Institucional.
En caso de que se evidencien desviaciones en la ejecución del control se realizaran los análisis pertinentes y las denuncias ante las dependencias competentes y autoridades correspondientes.
Como evidencia quedan las actas de reuniones, listados de asistencia y denuncias.</t>
  </si>
  <si>
    <t>Reunirse con la persona encargada de cada tema al interior de la Oficina, para transmitir directamente la información de carácter confidencial, del mismo modo, socializar que el único medio oficial de emisión de comunicados es la Oficina Asesora de Comunicaciones y Relacionamiento Institucional.</t>
  </si>
  <si>
    <t>Actas de reuniones
Listados de asistencia
Denuncias</t>
  </si>
  <si>
    <t>N/A</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</si>
  <si>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</si>
  <si>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Posibilidad que por acción u omisión, uso del poder o desviación de la gestión de lo público, se estructuren proyectos de ingeniería relacionados con la incorporación, actualización, mantenimiento y sostenibilidad de la tecnología aeronáutica en beneficio propio o para favorecimiento de un tercero</t>
  </si>
  <si>
    <t>Falta de Ética Profesional</t>
  </si>
  <si>
    <t xml:space="preserve">Excesiva discrecionalidad del Ordenador del Gasto en la toma de decisiones. </t>
  </si>
  <si>
    <t>Concentración de información y funciones en  un solo Servidor Público, por insuficiencia de personal para estructurar proyectos en las áreas de la Dirección de Telecomunicaciones y Ayudas a la Navegación Aérea.</t>
  </si>
  <si>
    <t>Celebración de reuniones con empresas o contratistas en lugares diferentes a la Aeronáutica Civil, que permitan y/o faciliten la solicitud u ofrecimiento de dádivas.</t>
  </si>
  <si>
    <t xml:space="preserve">
 Pérdida de confianza y credibilidad en la Entidad                                                              
Desgaste administrativo por reprocesos 
Aumento de Quejas y Reclamos 
Observaciones por parte de los Entes de control.
Implicaciones de tipo legal y/o disciplinario,                                    </t>
  </si>
  <si>
    <t>El Director de Telecomunicaciones y Ayudas a  la Navegación Aérea y coordinadores de grupo durante cada comité de seguimiento, para verificar los hechos de posibles eventos de corrupción en el Proceso Gestión de Tecnología CNS/MET/ENERGIA/AYUDAS VISUALES convocará a mesas de trabajo para impartir las instrucciones necesarias para mantener una cultura de integridad, enfocada a desarrollar las funciones basadas en principios y valores. En caso de encontrar inconsistencias en la estructuración de proyectos, se solicita al responsable de la estructuración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actas, informes o denuncias.</t>
  </si>
  <si>
    <t>Director de Telecomunicaciones y Ayudas a la Navegación Aérea y Coordinadores de grupo.</t>
  </si>
  <si>
    <t>Verificar  los hechos de posibles eventos de corrupción.</t>
  </si>
  <si>
    <t>El Director de Telecomunicaciones y Ayudas a  la Navegación Aérea y coordinadores de grupo durante cada estructuración de proyectos, para posibles eventos de corrupción en el Proceso Gestión de Tecnología CNS/MET/ENERGIA/AYUDAS VISUALES convocará a mesas de trabajo para impartir las instrucciones necesarias para mantener una cultura de integridad, enfocada  a desarrollar las funciones basadas en principios y valores</t>
  </si>
  <si>
    <t xml:space="preserve"> En caso de encontrar inconsistencias en la estructuración de proyectos, se solicita al responsable de la estructuración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</si>
  <si>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 xml:space="preserve">
Actas                                           Informes                                   Denuncias</t>
  </si>
  <si>
    <t xml:space="preserve">El Director de Telecomunicaciones y Ayudas a la Navegación Aérea, durante la estructuración de cada proyecto, realizará mesas de trabajo al interior de los grupos de la Dirección de Telecomunicaciones y Ayudas a la Navegación Aérea, con el fin de revisar los proyectos en su integralidad y solicitar que se realicen los ajustes necesarios, para evitar posteriores denuncias.
En caso de detectar que no se realizaron los ajustes solicitados, el proyecto será devuelto para que realicen las correcciones respectivas.
Las evidencias serán las actas y listados de asistencia de las reuniones. </t>
  </si>
  <si>
    <t>Revisar los proyectos en su integralidad, para evitar posteriores denuncias.</t>
  </si>
  <si>
    <t xml:space="preserve">El Director de Telecomunicaciones y Ayudas a la Navegación Aérea, durante la estructuración de cada proyecto, realizará mesas de trabajo al interior de los grupos de la Dirección de Telecomunicaciones y Ayudas a la Navegación Aérea, con el fin de revisar los proyectos en su integralidad y solicitar que se realicen los ajustes necesarios, para evitar posteriores denuncias.   </t>
  </si>
  <si>
    <t>En caso de detectar que no se realizaron los ajustes solicitados, el proyecto será devuelto para que realicen las correcciones respectivas..</t>
  </si>
  <si>
    <t>Actas                                            Listado de asistencia</t>
  </si>
  <si>
    <t xml:space="preserve">Los coordinadores de grupos adscritos a la Dirección de Telecomunicaciones y Ayudas a la Navegación Aérea, para cada estructuración de proyecto, realizará  mesas de trabajo al interior de los grupos, con el fin de   revisar  el numero de proyectos  a cargo de cada servidor público y realizar la distribución de proyectos acorde con número de servidores públicos.
En caso de que se ignoren los ajustes de cargas laborales pactados en las mesas de trabajo previo, no se obtendrá el visto bueno por parte del Director de Telecomunicaciones y Ayudas a la Navegación Aérea y por tanto no podrá continuar la estructuración del proyecto.
Las evidencias serán las actas y listados de asistencia a las reuniones.                                                                                     </t>
  </si>
  <si>
    <t xml:space="preserve">Revisar  el número de  proyectos a  cargo de cada servidor publico. </t>
  </si>
  <si>
    <t>Los coordinadores de grupos adscritos a la Dirección de Telecomunicaciones y Ayudas a la Navegación Aérea, para cada estructuración de proyecto, realizará  mesas de trabajo al interior de los grupos, con el fin de   revisar  el numero de proyectos  a cargo de cada servidor público y realizar la distribución de proyectos acorde con número de servidores públicos.</t>
  </si>
  <si>
    <t>En caso de que se ignoren los ajustes de cargas laborales pactados en las mesas de trabajo previo, no se obtendrá el visto bueno por parte del Director de Telecomunicaciones y Ayudas a la Navegación Aérea y por tanto no podrá continuar la estructuración del proyecto.</t>
  </si>
  <si>
    <t>El Director de Telecomunicaciones y Ayudas a la Navegación Aérea, en cada estructuración de proyecto, debe convocar reuniones con los gestores de proyectos y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de corto, mediano y largo plazo.
En caso de identificar la convocatoria de reuniones en sitios no autorizados serán ajustadas o canceladas, en caso de celebración de una reunión no autorizada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las actas, listados de asistencia de las reuniones o denuncias.</t>
  </si>
  <si>
    <t>Convocar reuniones con los gestores de proyectos y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t>
  </si>
  <si>
    <t>El Director de Telecomunicaciones y Ayudas a la Navegación Aérea, en cada estructuración de proyectos,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de corto, mediano y largo plazo.</t>
  </si>
  <si>
    <t>En caso de identificar la convocatoria de reuniones en sitios no autorizados serán ajustadas o canceladas, en caso de celebración de una reunión no autorizada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</si>
  <si>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Actas                                            Listado de asistencia
Denuncias</t>
  </si>
  <si>
    <t>Posibilidad que por acción u omisión, uso del poder o desviación de la gestión de lo público,  durante la supervisión de un contrato, el Servidor Público designado no advierta oportunamente el rezago y deficiencias en su ejecución, para beneficio propio o de un tercero</t>
  </si>
  <si>
    <t>Falta de Ética Profesional en la supervisión de los contratos.</t>
  </si>
  <si>
    <t xml:space="preserve">
 Pérdida de confianza y credibilidad en la Entidad                                                              
Desgaste administrativo por reprocesos 
Aumento de Quejas y Reclamos 
Observaciones por parte de los Entes de control.
Implicaciones de tipo legal y/o disciplinario,                                    </t>
  </si>
  <si>
    <t>El Director de Telecomunicaciones y Ayudas a la  Navegación Aérea, durante cada mesa de trabajo que se realice con el fin de revisar los avances de los contratos, impartirá instrucciones a los supervisores para que el control y vigilancia de los contratos se ejerza acorde con los procedimientos internos de la entidad; igualmente, solicitará a los supervisores revisar y mantener actualizada oportunamente la herramienta SECOP, con la información de los contratos una vez se tengan los documentos firmados, para proporcionar información veraz y actualizada que permita conocer el estado real de los contratos y que los entes de control y partes interesadas pueda realizar las consultas que requieran.
En caso de encontrar inconsistencias durante la supervisión,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las actas, listados de asistencia de las reuniones, informes o denuncias.</t>
  </si>
  <si>
    <t>Proporcionar información veraz y actualizada que permita conocer el estado real de los contratos</t>
  </si>
  <si>
    <t>El Director de Telecomunicaciones y Ayudas a la Navegación Aérea,  en mesas de trabajo impartirá instrucciones para que  los supervisores ejerzan el control y vigilancia acordes a los procedimientos internos. Igualmente se realizará  seguimiento periódico a la herramienta SECOP para verificar la actualización oportuna por parte de los supervisores.</t>
  </si>
  <si>
    <t>En caso de encontrar inconsistencias durante la supervisión,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</si>
  <si>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Actas                                            Listado de asistencia. Informes
Denuncias</t>
  </si>
  <si>
    <t>MATRIZ DE RIESGOS DE CORRUPCIÓN 2023</t>
  </si>
  <si>
    <t>Dirigir, implementar y ejecutar políticas, programas, proyectos y estrategias en materia de administración del talento humano para la vinculación, permanencia y retiro de los funcionarios aeronáuticos.</t>
  </si>
  <si>
    <t>Probabilidad de que por acción u omisión, abuso del poder y desviación de la gestión de lo publico, los servidores públicos utilicen  la licencia de acceso  a los sistemas de información de Gestión Humana, para alterar información y obtener un beneficio particular y/o de un tercero</t>
  </si>
  <si>
    <t xml:space="preserve">Que el servidor publico que tiene acceso  a los sistemas de información  en la dirección de Gestión Humana, modifique la información para favorecer indebidamente a un particular. </t>
  </si>
  <si>
    <t>1. Detrimento patrimonial
2. Afecta la imagen de la Entidad y del sector a nivel regional y nacional.
3. Perdida de confianza a los sistemas de información
4. Investigaciones disciplinarias, fiscales y penales.
5. Afecta el cumplimiento de los objetivos de las dependencias.</t>
  </si>
  <si>
    <t>Cada vez que es radicado mediante cualquier sistema de información una solicitud de tramite de una novedad a la DGH, es enviado al coordinador responsable de dicho tramite y registro de la novedad, éstas son registradas en los sistemas de información. Si corresponden a la afectación de nomina deben ser entregadas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</si>
  <si>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y Desarrollo Humano,
Administración de Talento Humano,
Seguridad y Salud en el Trabajo,
Historias Laborales
Liquidación de Nomina y Prestaciones Sociales. Demás Servidores Públicos Asignados.</t>
  </si>
  <si>
    <t>Generar conciencia en el cumplimiento de los principios y valores  de los servidores públicos que desempeñan funciones en la Dirección de Gestión Humana.</t>
  </si>
  <si>
    <t>Cuando hay desviaciones, se toman acciones inmediatas que permitan subsanar el motivo o causa raíz de  la desviación.</t>
  </si>
  <si>
    <t>Registro en los sistemas de información que se utilizan en la Dirección de Gestión Humana.</t>
  </si>
  <si>
    <t>Acciones asociadas al control frente a los reportes que se generan de los aplicativos.</t>
  </si>
  <si>
    <t xml:space="preserve">Probabilidad de que por acción u omisión, abuso del poder y desviación de la gestión de lo publico, los servidores públicos utilicen  de manera inadecuada los perfiles y manuales de competencias de la entidad, para alterar información y obtener un beneficio particular y/o de un tercero. </t>
  </si>
  <si>
    <t xml:space="preserve">El servidor público responsable de los Manuales Específicos de Funciones, se deje influenciar por un tercero para alterar el cumplimiento de requisitos en pro de beneficiar a otro servidor, particular o en nombre propio . </t>
  </si>
  <si>
    <t xml:space="preserve">Incumplimiento de los requisitos establecidos dentro del procedimiento de selección y vinculación de servidores públicos que ocupan cargos de libre nombramiento y remoción, de acuerdo con la forma como se proveen </t>
  </si>
  <si>
    <t>1. Nombramiento de personal sin el cumplimiento de requisitos y competencias establecidas en el manual de funciones y responsabilidades, según necesidades del cargo
2. Que se presente afectación en la prestación del servicio por no cumplir con las competencias establecidas. 
 3.  Intervención por parte de un ente de control u otro ente regulador.
 4. Pérdida de Información crítica para la entidad que no se pueda recuperar.
5. Incumplimiento en las metas y objetivos institucionales afectando de manera significativa la gestión de la Dirección de Gestión Humana
 6. Afectación de la Imagen institucional por actos o hechos de corrupción comprobados.</t>
  </si>
  <si>
    <t xml:space="preserve">El Coordinador de Grupo Administración del Talento Humano, cada vez que se requiera verificar el cumplimiento de los requisitos mínimos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</si>
  <si>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 xml:space="preserve">Director de Gestión Humana
Coordinador Grupo Administración del Talento Humano,  </t>
  </si>
  <si>
    <t>Verificar el cumplimiento de los requisitos mínimos exigidos para el empleo a proveer de acuerdo con la ley y los establecidos en el manual especifico de funciones y competencias laborales de la Entidad.</t>
  </si>
  <si>
    <t>Realizando la evaluación de los requisitos mínimos del  manual de funciones de acuerdo con lo establecidos en el procedimiento de vinculación establecido por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</si>
  <si>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</si>
  <si>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</si>
  <si>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él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</si>
  <si>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</si>
  <si>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Dar cumplimiento con lo dispuesto a la normatividad vigente, acorde al proceso y los procedimientos establecidos para el caso de nombramiento de servidores públicos.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</si>
  <si>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</si>
  <si>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Gestión Humana,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</si>
  <si>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</si>
  <si>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 xml:space="preserve">Periódicamente se mide el indicador de: 
Índice de previsión de empleos, el cual aporta información relevante sobre el control del riesgo evaluado. </t>
  </si>
  <si>
    <t xml:space="preserve">Probabilidad de que por acción u omisión, abuso del poder y desviación de la gestión de lo publico, se presente perdida o manipulación de documentos en historias laborales, para obtener un beneficio particular y/o de un tercero. </t>
  </si>
  <si>
    <t>Que el servidor publico encargado de la custodia y administración de las hojas de vida manipule de manera dolosa o intencional los expedientes.</t>
  </si>
  <si>
    <t>El coordinador de grupo de historias laborales, verifica cada vez que se requiera, que se haga el diligenciamiento de la hoja de control de los expedientes por parte del servidor público encargado de la custodia de las mismas y de igual manera revisa que se cumpla con la digitalización de las historias laborales y los procedimientos establecidos por la entidad. El propósito de este control es verificar el cumplimiento de los requisitos establecido en el  procedimiento de vinculación y la integridad de los expedientes, como evidencia del cumplimiento de este control queda la hoja de ruta de expedientes laborales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</si>
  <si>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Dirección de Gestión Humana 
Coordinador Grupo de Historias Laborales
Coordinador Grupo Administración del Talento Humano</t>
  </si>
  <si>
    <t>Verificar la integridad de los expedientes de los servidores públicos</t>
  </si>
  <si>
    <t>Registro de la hoja de ruta de los expedientes de los servidores públicos y el procedimiento establecidos por la entidad</t>
  </si>
  <si>
    <t>Cuando se presentan desviaciones en la ejecución del control, se implementan estrategias de comunicación, socialización y formulación encaminadas al cumplimiento del procedimiento de vinculación y administración de expedientes de los servidores públicos</t>
  </si>
  <si>
    <t>Hoja de ruta de expedientes y digitalización de los mismos</t>
  </si>
  <si>
    <t>% de cumplimiento de la revisión de la hoja de ruta de historias laborales frente al físico y la planta de personal</t>
  </si>
  <si>
    <t xml:space="preserve">Ejecutando de manera efectiva cada uno de los procedimientos, protocolos, planes, guías, formatos y demás documentación de operación necesaria dentro del proceso. </t>
  </si>
  <si>
    <t>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6. Exponer públicamente y de manera indebida la información con datos personales de los servidores públicos</t>
  </si>
  <si>
    <t xml:space="preserve">INVESTIGACIONES DISCIPLINARIAS </t>
  </si>
  <si>
    <t>Desarrollar acciones preventivas y correctivas en materia disciplinaria frente a conductas de servidores y/o exservidores públicos de la Unidad Administrativa Especial de Aeronáutica Civil relacionadas con incumplimiento de deberes, extralimitación en el ejercicio de derechos y funciones, violación al régimen de prohibiciones, inhabilidades, incompatibilidades, impedimentos y/o conflicto de intereses, faltas gravísimas y demás normas imperativas.</t>
  </si>
  <si>
    <t>Probabilidad que se presenten situaciones irregulares por parte de los integrantes del proceso, relacionadas con recibir dádivas u otro beneficio, con el fin de desviar el ejercicio de la acción disciplinaria.</t>
  </si>
  <si>
    <t xml:space="preserve">Causa interna: Recibir dádivas u otro beneficio para omitir el control de los términos procesales en las actuaciones disciplinarias, con el fin de permitir el vencimiento de estos. 
</t>
  </si>
  <si>
    <t>Causa interna: Recibir dádivas u otro beneficio para desviar las actuaciones disciplinarias en la práctica de pruebas.</t>
  </si>
  <si>
    <t>Causa interna: Recibir dádivas u otro beneficio para proferir decisiones irregulares que contraríen la realidad del proceso en cualquiera de sus etapas.</t>
  </si>
  <si>
    <t>Causa interna: Recibir dádivas u otro beneficio para abstenerse de adelantar alguna actuación disciplinaria generando los fenómenos de prescripción o caducidad.</t>
  </si>
  <si>
    <t>Causa interna: Recibir dádivas u otro beneficio para sustraer o eliminar piezas procesales de los expedientes.</t>
  </si>
  <si>
    <t>Causa externa: Ofrecimiento de dádivas u otro beneficio por parte de un tercero a los integrantes de la Oficina de Control Disciplinario Interno para desviar la acción disciplinaria en cualquiera de sus etapas procesales u omitiendo el control de los términos procesales.</t>
  </si>
  <si>
    <t>1. Investigación penal y disciplinaria
2. Actuaciones judiciales en contra de la Entidad.
3. Afectación del debido proceso. 
4. Pérdida de la eficacia de las actuaciones disciplinarias.
5. Afectación de la imagen institucional.
6. Pérdida de confianza del usuario en la Oficina de Control Disciplinario Interno</t>
  </si>
  <si>
    <t xml:space="preserve">Los integrantes de la Oficina de Control Disciplinario Interno, mensualmente, deben controlar el cumplimiento de los términos procesales en las actuaciones disciplinarias a través de la verificación de estos en el archivo de datos GEDIS y en el envío de alertas preventivas a través de mensajes de datos por la Jefatura del Despacho, con el fin de adoptar decisiones de manera célere y oportuna,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</si>
  <si>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Jefe Oficina de Control Disciplinario Interno e integrantes del Despacho</t>
  </si>
  <si>
    <t xml:space="preserve">Controlando los términos procesales en las actuaciones disciplinarias, mediante la verificación de estos en el archivo de datos GEDIS y en las alertas enviadas por el Despacho. </t>
  </si>
  <si>
    <t>De no hacerse efectiva la aplicación de los controles y revisiones establecidos por encontrarse observaciones o desviaciones en el mismo, el Jefe y los integrantes de la Oficina, deberán diseñar un plan de acción que conlleve a la mejora de dichos controles y revisiones.</t>
  </si>
  <si>
    <t>Correos electrónicos
Archivo de datos GEDIS</t>
  </si>
  <si>
    <t xml:space="preserve">Los integrantes de la Oficina de Control Disciplinario Interno, mensualmente, deben controlar el recaudo oportuno de las pruebas decretadas dentro de las actuaciones disciplinarias a través de la verificación de estos en el archivo de datos GEDIS y en el envío de alertas preventivas a través de mensajes de datos por la Jefatura del Despacho, con el fin de evitar el vencimiento de los procesos sin haber efectuado la respectiva práctica probatoria,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</si>
  <si>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 xml:space="preserve">Controlando la práctica de pruebas en las actuaciones disciplinarias, mediante la verificación de esta actividad con el archivo de datos GEDIS y en las alertas enviadas por el Despacho. </t>
  </si>
  <si>
    <t>Correos electrónicos
Solicitudes probatorias
Archivo de datos GEDIS</t>
  </si>
  <si>
    <t>El Jefe y los profesionales de la Oficina revisarán, cada vez que se requiera y a través de comités jurídicos, las decisiones que se deben proferir en las actuaciones disciplinarias con el fin de verificar que estas correspondan a la realidad del proceso, especialmente cuando surjan discrepancias entre el criterio del Jefe de la Oficina y el profesional instructor, actividad que se plasmará en un acta de reunión. De no hacerse efectiva la actividad de revisión establecida por encontrarse observaciones o desviaciones de la misma, el Jefe y los profesionales de la Oficina, deberán diseñar un plan de acción que conlleve a la mejora de dicha revisión. Como evidencia de lo anterior quedan las actas de los comités jurídicos de decisión.</t>
  </si>
  <si>
    <t xml:space="preserve">Revisando, a través de comités jurídicos las decisiones que se deben proferir en las actuaciones disciplinarias connotadas, de trascendencia institucional o en las que se requieran. </t>
  </si>
  <si>
    <t>Actas</t>
  </si>
  <si>
    <t xml:space="preserve">El Jefe de la Oficina, mensualmente, asignará tareas a los abogados instructores respecto a los procesos disciplinarios a cargo del Despacho con el fin de dar celeridad a las actuaciones y evitar los fenómenos de prescripción y caducidad. De no hacerse efectiva la aplicación del control establecido por encontrarse observaciones o desviaciones en el mismo, el Jefe y los integrantes de la Oficina deberán diseñar un plan de acción que conlleve a la mejora de dicho control. Como evidencia de lo anterior quedan los correos electrónicos enviados por la Jefatura del Despacho. </t>
  </si>
  <si>
    <t xml:space="preserve">Asignando tareas a los abogados instructores respecto a los procesos disciplinarios a cargo del Despacho. </t>
  </si>
  <si>
    <t xml:space="preserve">A través de un gestor documental, de manera permanente, se realizará la incorporación y escaneo de la información y/o documentación que sea allegada al Despacho y que compone las actuaciones disciplinarias, con el objetivo de garantizar la integridad del expediente disciplinario. De no hacerse efectiva la aplicación del control establecido por encontrarse observaciones o desviaciones del mismo, el Jefe y los integrantes de la Oficina deberán diseñar un plan de acción que conlleve a la mejora de dicho control. Como evidencia de lo anterior quedan las bases de datos de la gestión documental del Despacho. </t>
  </si>
  <si>
    <t xml:space="preserve">Registrando la documentación que se incorpore a los expedientes en bases de datos, así como incorporando la misma al expediente físico y escaneado. </t>
  </si>
  <si>
    <t>Bases de datos
Expediente físico
Expediente escaneado</t>
  </si>
  <si>
    <t>El Jefe de la Oficina emitirá directrices y parámetros para la gestión de las actuaciones disciplinarias, a través de memorandos, cada vez que se requiera, con el fin de prevenir que se presenten situaciones irregulares relacionadas con el ofrecimiento de dádivas u otro beneficio por parte de un tercero a los integrantes de la Oficina de Control Disciplinario Interno. De no hacerse efectiva la actividad de prevención establecida, por encontrarse observaciones o desviaciones en la misma, el Jefe de la Oficina deberá diseñar un plan de acción que conlleve a la mejora de dicha actividad y, de igual forma, deberá iniciar las actuaciones disciplinarias que en derecho corresponda, así como informar a las Autoridades competentes sobre la ocurrencia de dicha situación. Como evidencia de lo anterior quedan las directrices y parámetros, así como las actuaciones disciplinarias que se inicien y los informes a las Autoridades competentes.</t>
  </si>
  <si>
    <t>Jefe Oficina de Control Disciplinario Interno</t>
  </si>
  <si>
    <t>Prevenir que se presenten situaciones irregulares relacionadas con el ofrecimiento de dádivas u otro beneficio.</t>
  </si>
  <si>
    <t xml:space="preserve">Mediante memorandos o reuniones del Despacho. </t>
  </si>
  <si>
    <t>De no hacerse efectiva la aplicación de los controles y revisiones establecidos por encontrarse observaciones o desviaciones en el mismo, el Jefe de la Oficina deberá diseñar un plan de acción que conlleve a la mejora de dichos controles y revisiones, además deberá informar a las Autoridades competentes así como iniciar las actuaciones que en Derecho correspondan.</t>
  </si>
  <si>
    <t>Memorandos
Actas</t>
  </si>
  <si>
    <t>Evitar el vencimiento de los términos procesales y el desvío de las actuaciones disciplinarias.</t>
  </si>
  <si>
    <t>Integrantes de la Oficina de Control Disciplinario Interno que desempeñen el rol de gestor documental</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</si>
  <si>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</si>
  <si>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</si>
  <si>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Para mitigar la materialización de riesgos de corrupción y para que los convenios aerocomerciales  se enmarquen dentro del modelo de acuerdo de servicios aéreos colombiano,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</si>
  <si>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el director de área si existiere un tema sensible a definir.</t>
  </si>
  <si>
    <t xml:space="preserve">En caso de encontrar inconsistencias en la formulación de acuerdos de servicios aéreos, se realizarían las correcciones necesarias que a haya a lugar y se deja una observación o nota sobre los cambios efectuados. 
</t>
  </si>
  <si>
    <t xml:space="preserve"> Mediante comunicaciones externas y cuadro de control de intercambio de comentarios; que reposan en carpeta física del Grupo y en versión electrónica en el servidor H del Grupo, y en las Propuestas de Negociación</t>
  </si>
  <si>
    <t xml:space="preserve">Coordinador Grupo Asuntos Internacionales </t>
  </si>
  <si>
    <t xml:space="preserve">El servidor público y/o contratista a cargo del tema  y el Coordinador Grupo Asuntos Internacionales </t>
  </si>
  <si>
    <t>Mediante comunicaciones externas y cuadro de control de intercambio de comentarios; que reposan en carpeta física del Grupo y en versión electrónica en el servidor H del Grupo, y en las Propuestas de Negociación</t>
  </si>
  <si>
    <t>Formular políticas aerocomerciales, considerando los criterios políticos, económicos y jurídicos y gestionar oportunamente las solicitudes y trámites para el desarrollo ordenado del transporte aéreo nacional  e internacional</t>
  </si>
  <si>
    <t>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t>
  </si>
  <si>
    <t>El Coordinador del Grupo Asuntos Internacionales  y el servidor público y/o contratista a cargo del tema, por trámite, evalúan las propuestas de acuerdos de servicios aéreos. Esto se realiza para mitigar la materialización de riesgos de corrupción y para que los acuerdo 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director  de área,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Grupo y en versión electrónica en el servidor H del Grupo,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servicios aéreos, se realizarían las correcciones necesarias a que haya a lugar y se deja una observación o nota sobre los cambios efectuados.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</si>
  <si>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Realizar seguimiento periódico a los indicadores del proceso:
- BOG- Fletamento
- BOG- Código Compartido
- BOG- % Atención de solicitudes.
- BOG - Acuerdos de Servicios Aéreos acordes con los lineamientos de política
Revisar como el riesgo se articula a los nuevos procesos del Sistema de Gestión. </t>
  </si>
  <si>
    <t xml:space="preserve">El coordinador de Grupo Asuntos Internacionales, cada vez que se requiera (por trámite), para mitigar la materialización de riesgos de corrupción y para que los acuerdos aerocomerciales se enmarquen dentro del modelo de acuerdo de servicios aéreos colombiano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práctica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inconsistencias en la formulación de la política aerocomercial, se realizarían las correcciones necesarias que haya a lugar y se deja una observación o nota sobre los cambios efectuados.
Como evidencia se tienen comunicaciones externas o cuadro de control de intercambio de comentarios. Que reposan en carpeta física del Grupo  y en versión electrónica en el servidor H del Grupo. En Propuestas de Negociación.
</t>
  </si>
  <si>
    <t xml:space="preserve">
Probabilidad de que por acción u omisión, uso del poder o desviación de la gestión de lo público, se otorgue certificaciones, permisos, autorizaciones y/o aprobaciones que no cumplan con los requisitos normativos y RAC, con el fin de  obtener un beneficio particular o perjudicarlo.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</si>
  <si>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</si>
  <si>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 xml:space="preserve">
Manipulación del proceso y procedimientos por parte del servidor público que cuenta con las facultades para realizar la certificación, permisos, autorizaciones y/o aprobaciones </t>
  </si>
  <si>
    <t>Debilidades  en el control de los procesos de certificación por falta de componentes tecnológicos que automaticen el proceso.</t>
  </si>
  <si>
    <t xml:space="preserve">
Manipulación del proceso y procedimientos por parte del servidor público que cuenta con las facultades para realizar la certificación, permisos, autorizaciones y/o aprobaciones  </t>
  </si>
  <si>
    <t xml:space="preserve">
Manipulación del proceso y procedimientos por parte del servidor público inspector, médico examinador o personal que apoya el médico examinador, que cuenta con las facultades para realizar la certificación, permisos, autorizaciones y/o aprobaciones  </t>
  </si>
  <si>
    <t xml:space="preserve">1. Perdida de credibilidad y confianza hacia la autoridad aeronáutica y los  servidores públicos que lo certifican.
2. Participar en un acto de corrupción
3. Afectación de la Seguridad Operacional y Seguridad de Aviación Civil
4. Imagen institucional afectada en el orden nacional o regional por actos  o hechos de corrupción comprobados
.
5. Intervención por parte de un ente de control u otro ente regulador 
</t>
  </si>
  <si>
    <t xml:space="preserve">
Manipulación del proceso y procedimientos por parte del servidor público que cuenta con las facultades para realizar la certificación, permisos, autorizaciones y/o aprobaciones  
</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</si>
  <si>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</si>
  <si>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</si>
  <si>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</si>
  <si>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realizará  análisis de las razones , y de considerarlo grave, pondrá en conocimiento de las respectivas dependencias para su investigación.</t>
  </si>
  <si>
    <t>Listas de chequeo para la verificación de los requisitos solicitud y certificación, archivo control de los procesos de certificación, asignaciones,  archivo digital a responsabilidad del inspector asignado,  oficios y comunicaciones entre los proveedores de servicios y la autoridad aeronáutica.</t>
  </si>
  <si>
    <t>Coordinador Grupo Asuntos Aerocomerciales</t>
  </si>
  <si>
    <t xml:space="preserve"> Revisar  el acto administrativo  y  verificar  que cumpla con lo indicado en los RAC.</t>
  </si>
  <si>
    <t xml:space="preserve">El Coordinador del Grupo de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</si>
  <si>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</si>
  <si>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</si>
  <si>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</si>
  <si>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</si>
  <si>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</si>
  <si>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</si>
  <si>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Director de Autoridad a los Servicios Aeroportuarios</t>
  </si>
  <si>
    <t>Coordinador Medicina Aeronáutica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</si>
  <si>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</si>
  <si>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</si>
  <si>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</si>
  <si>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</si>
  <si>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Directora de Autoridad a la Seguridad de Aviación Civil</t>
  </si>
  <si>
    <t xml:space="preserve">Verificar el  cumplimiento de la totalidad de los requisitos establecidos en la Norma. </t>
  </si>
  <si>
    <t>La Directora de Autoridad a la Seguridad de Aviación Civil,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</si>
  <si>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</si>
  <si>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El servidor público o inspector encargado  de evaluar la solicitud de una certificación, autorización, permiso deberá cumplir con los manuales, procedimientos y demás niveles documentales del proceso y diligenciar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</si>
  <si>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La Directora de Autoridad a la Seguridad de Aviación Civil,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Dirección de Operaciones a la Navegación Aérea y Dirección de Operaciones Aeroportuarias</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</si>
  <si>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Operaciones a la Navegación Aérea y Dirección de Operaciones Aeroportuarias</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</si>
  <si>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AIR - OPS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 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</si>
  <si>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</si>
  <si>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</si>
  <si>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El servidor público o inspector designado, por la Dirección de Autoridad a los Servicios Aeroportuarios, 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El Director de Área, verifica que los documentos aportados por el solicitante son los que se registran en la  Resolución.  
En caso que el Director de Área evidencie que la información de la Resolución está incompleta o errada, éste devolverá al servidor público, el estudio para los ajustes correspondientes.         
                                                                                                                                                                                                                                                                          Evidencias: Resolución en firme "Por la cual se otorga o renueva permiso de un Aeródromo" Sistema ALDIA , archivos físicos y digitales en BOG 7,  oficios y comunicaciones.         
Para el caso del proceso de certificación el Director de Autoridad a los Servicios Aeroportuarios delega a un servidor público y/o inspector líder, en compañía de un equipo de inspectores para realizar el proceso de certificación, quienes diligencian las listas de verificación, cumplen con el procedimiento de certificación de Aeródromos, procedimientos establecidos en el MIAGA (Manual del Inspector de Aeródromo) y demás requisitos establecidos en el RAC, finalmente se expide el certificado de aeródromo firmado por el Director de Autoridad a los Servicios Aeroportuarios, el Secretario de Autoridad Aeronáutica y el  Director General.
En caso que el Director de Área evidencie que los documentos asociados al proceso de certificación no cumple con lo establecido en el RAC, devolverá al servidor público encargado, para los ajustes correspondientes.         
                                                                                                                                                                                                                                                                          Evidencias: Listas de verificación, planes de acción y demás documentos relacionados y exigidos por los RAC, Certificado de Aeródromo, archivos físicos y digitales en BOG 7,  oficios y comunicaciones.                                                                                  </t>
  </si>
  <si>
    <t xml:space="preserve">El Director de Área, verifica que los documentos aportados por el solicitante son los que se registran en la  Resolución o certificado de aeródromo </t>
  </si>
  <si>
    <t xml:space="preserve">El servidor público o inspector designado, por  la  Dirección de Autoridad a los Servicios Aeroportuarios, 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Para el caso del proceso de certificación el Director de Autoridad a los Servicios Aeroportuarios delega a un servidor público y/o inspector líder, en compañía de un equipo de inspectores para realizar el proceso de certificación, quienes diligencian las listas de verificación, cumplen con el procedimiento de certificación de Aeródromos, procedimientos establecidos en el MIAGA (Manual del Inspector de Aeródromo) y demás requisitos establecidos en el RAC, finalmente se expide el certificado de aeródromo firmado por el Director de Autoridad a los Servicios Aeroportuarios, el Secretario de Autoridad Aeronáutica y el  Director General.         </t>
  </si>
  <si>
    <t xml:space="preserve">En caso que el Director de Área evidencie que la información de la Resolución está incompleta o errada, éste devolverá al servidor público, el estudio para los ajustes correspondientes. 
En caso que el Director de Área evidencie que la información del certificado de aeródromo o los documentos asociados al proceso de certificación, devolverá al servidor público encargado, para los ajustes correspondientes.        </t>
  </si>
  <si>
    <t xml:space="preserve">Resolución en firme "Por la cual se otorga o renueva permiso de un Aeródromo" Sistema ALDIA , archivos  físicos en BOG 7,  oficios y comunicaciones.
Evidencias: Listas de verificación, planes de acción y demás documentos relacionados y exigidos por los RAC, Certificado de Aeródromo, archivos físicos y digitales en BOG 7,  oficios y comunicaciones.         
                                                                                                                                  </t>
  </si>
  <si>
    <t>El servidor público, inspector, médico examinador y personal de apoyo del médico examinar,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</si>
  <si>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 xml:space="preserve">Revisar la implementación del nuevo control:  
El servidor público o inspector encargado  de evaluar la solicitud de una certificación, autorización, permiso deberá cumplir con los manuales, procedimientos y demás niveles documentales del proceso y diligenciar los formatos y/o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Autoridad Aeronáutica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
REVISAR SI ESTE CONTROL ES TRANSVERSAL CON TODAS LAS ÁREAS EN MATERIA DE FALTA DE HERRAMIENTA TECNOLÓGICA
Se implementará un nuevo control en el Grupo Licencias de Personal:
El coordinador del Grupo de Licencias Al personal, en los equipos de gerenciales trimestrales verificará de manera aleatoria el cumplimiento de la totalidad de los requisitos establecidos en la Norma y procedimiento de Certificación de centros de instrucción / entrenamiento de aeronáutica civil CIAC/ CEAC que se encuentren en fase 4, a través de  las listas de verificación y demás formatos utilizados en los procesos de transición o certificación de permiso de operación y/o funcionamiento. </t>
  </si>
  <si>
    <t xml:space="preserve">INSPECCIÓN, VIGILANCIA Y CONTROL </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</si>
  <si>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</si>
  <si>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</si>
  <si>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</si>
  <si>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</si>
  <si>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
Secretario de Autoridad Aeronáutica</t>
  </si>
  <si>
    <t xml:space="preserve">Verificar  que las comisiones cumplan  con  los requisitos de trámite y legalización establecidos en el Procedimiento de Comisiones al interior y exterior y su respectiva publicación en el BOG 7.  </t>
  </si>
  <si>
    <t>Registros de la solicitud de comisión, cumplido de comisión, informe de comisión, Resolución, Recibos o tiquetes terrestres, constancia de Pago, Informe de inspección / certificación, Pasabordos.</t>
  </si>
  <si>
    <t>Inoportuna</t>
  </si>
  <si>
    <r>
      <t xml:space="preserve">Seguimiento a los indicadores y revisión de la conveniencia de los indicadores actuales:
</t>
    </r>
    <r>
      <rPr>
        <sz val="8"/>
        <color theme="1"/>
        <rFont val="Arial"/>
        <family val="2"/>
      </rPr>
      <t xml:space="preserve">
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r>
  </si>
  <si>
    <t>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t>
  </si>
  <si>
    <t>Que el servidor publico que cuenta con las facultades para la inspección, vigilancia y control omita requisitos, altere documentos aprobados o en trámite de aprobación.</t>
  </si>
  <si>
    <t>Que el servidor publico que cuenta con las facultades para la inspección, vigilancia y control  omita requisitos, altere documentos aprobados o en tramite de aprobación.</t>
  </si>
  <si>
    <t xml:space="preserve">Que no se practiquen las pruebas solicitadas o que se denieguen sin fundamento legal.  Que no se practiquen las pruebas al Personal  de Seguridad  de la Aviación Civil y partes interesadas.       </t>
  </si>
  <si>
    <t>Falta de entrenamiento, reentrenamiento del servidor público para ejercer sus funciones de control y vigilancia</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</si>
  <si>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</si>
  <si>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</si>
  <si>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</si>
  <si>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</si>
  <si>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Verificar el equilibrio laboral entre los servidores públicos del grupo que realizan la vigilancia para lograr la  cobertura a todas las especialidades de aeródromos.</t>
  </si>
  <si>
    <t xml:space="preserve">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</si>
  <si>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Director de Autoridad a los Servicios a la Navegación Aérea</t>
  </si>
  <si>
    <t>Verificar  la carga laboral para determinar el equilibrio laboral entre los contratistas del grupo que realizan la vigilancia para lograr la  cobertura a todos los servicios ANS</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</si>
  <si>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</si>
  <si>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Validar que el Plan de Vigilancia cuente con la disponibilidad de recursos,   para dar  cobertura a todos los aeropuertos y explotadores de aeronaves.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</si>
  <si>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</si>
  <si>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</si>
  <si>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 xml:space="preserve">Coordinadora Grupo Medicina Aeronáutica </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</si>
  <si>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</si>
  <si>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</si>
  <si>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Secretaria de Autoridad Aeronáutica</t>
  </si>
  <si>
    <t>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</si>
  <si>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Se puede presentar que no  se cumpla con la totalidad de las capacitaciones programadas por condiciones de contratación,  recursos presupuestales, requisitos  de perfil del personal a capacitar y factores externos.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</si>
  <si>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</si>
  <si>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</si>
  <si>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 xml:space="preserve">
Manipulación del proceso y procedimientos por parte del servidor público que cuenta con las facultades para realizar la inspección, vigilancia y control</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</si>
  <si>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</si>
  <si>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Coordinador Grupo Inspección de Aeronavegabilidad
Coordinador Grupo Inspección de Operaciones</t>
  </si>
  <si>
    <t>Revisar  el cumplimiento del cronograma de  revalidaciones por modalidad de inspección y la entrega de los informes correspondientes.</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</si>
  <si>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</si>
  <si>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 1.Pérdida de credibilidad y confianza hacia la autoridad aeronáutica y los  servidores públicos que  realizan el acompañamiento.                                         2.Imagen institucional afectada en el orden nacional o regional por actos  o hechos de corrupción comprobados.</t>
  </si>
  <si>
    <t>Coordinador del Grupo Intermediación en Aeropuertos</t>
  </si>
  <si>
    <t>Verificar que los servidores públicos de la Aerocivil cuenten con las herramientas suficientes para prestar servicios de atención al usuario y con esto propender por el cumplimiento de los derechos y deberes de los usuarios de transporte aéreo y de sus contratos de transporte.</t>
  </si>
  <si>
    <t>Con respecto a las capacitaciones, se realizarán las convocatorias respectivas, se suministrará el material de apoyo correspondiente, se realizará la evaluación que aplique; por otra parte, se construirá diariamente la base de datos con la información suministrada por los servidores en los formatos de intermediación.</t>
  </si>
  <si>
    <t>En caso de observar cualquier irregularidad, se realizará un evaluación para determinar si el servidor público requiere capacitación adicional al respecto, de lo contrario y habiendo agotado la medida anterior, determinar si continúa adelantando actividades de servicio de atención al usuario.</t>
  </si>
  <si>
    <t>Formatos de intermediación diligenciados, base de datos de intermediaciones, Actas de reunión e Instrucción a los servidores de la Aerocivil y listados de asistencia.</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</si>
  <si>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</si>
  <si>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</si>
  <si>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</si>
  <si>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</si>
  <si>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(PENTIENDES DE REVISIÓN)</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</si>
  <si>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En caso de observar cualquier alteración se realizará  un análisis de las razones de la alteración, y de considerarlo grave, pondrá en conocimiento de las respectivas dependencias para su investigación.
Las evidencias son: Registros de la solicitud de comisión, cumplido de comisión, informe de comisión, Resolución, Recibos o tiquetes terrestres o aéreos, constancia de Pago, Informe de inspección / certificación, Pasabordos.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</si>
  <si>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t>
  </si>
  <si>
    <t>Los Coordinadores de los grupos Inspección de Operaciones e Inspección de Aeronavegabilidad , de la Secretaria Autoridad Aeronáutica,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Posteriormente,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</si>
  <si>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Los Coordinadores de los grupos de Inspección de Operaciones y Aeronavegabilidad de la Secretaria Autoridad Aeronáutica,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</si>
  <si>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Se implementará como nuevo control para el 2023 el siguiente, el cual aplica a todas las áreas que vigilan:
El servidor público o inspector deberá informar por escrito al Director de Área, Coordinador de área si tiene alguna relación familiar, de afinidad con algún vigilado de la sector de aviación civil , información que se deberá tener en cuenta al momento de planear la vigilancia por parte del área; así mismo al menos en un equipo de gerencia trimestral anual, el Director de Área o Coordinador de Área deberá retroalimentar la importancia del código de ética y la interiorización de su contenido al personal del área, esta sensibilización deberá quedar registra en el acta respectiva</t>
  </si>
  <si>
    <t>El Director de Autoridad a los Servicios Aeroportuarios, cada vez que sea necesario, revisa las funciones del grupo y la distribución de las mismas, a cada servidor público con las facultades de vigilar, con el fin de verificar el equilibrio laboral entre los servidores públicos, generando la redistribución de las funciones, formalizándolo a través de correo electrónico al personal  involucrado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la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Evidencias: Registros generados de la inspección, vigilancia y control, asignación de inspector por correo electrónico,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t>
  </si>
  <si>
    <t>El Director de Autoridad a los Servicios Aeroportuarios, cada vez que sea necesario, revisa las funciones del grupo y la distribución de las misma a cada servidor público con las facultades de vigilar, con el fin de verificar el equilibrio laboral entre los servidores públicos, generando la redistribución de las funciones, formalizándolo a través de correo electrónico al personal  involucrados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</si>
  <si>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</si>
  <si>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</si>
  <si>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
Se realiza seguimiento trimestral de la ejecución del plan de vigilancia, se registran los resultados en los indicadores y en las actas de equipos de gerencia trimestrales del área. 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</si>
  <si>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Revisar  las funciones del grupo, la competencia del inspector y realizar la distribución de las inspecciones en coordinación con quien vigila, se genera el plan de vigilancia del grupo, contemplando la cobertura de la vigilancia en los servicios médicos y sus especialidades, se revisan los recursos disponibles para el plan de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</si>
  <si>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t>
  </si>
  <si>
    <t>El Secretario de Autoridad Aeronáutica (SAA) junto con los Directores de Área y/o Coordinadores de área y el servidor público responsable de la Secretaria,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
Se puede presentar que no  se cumpla con la totalidad de las capacitaciones programadas por condiciones de contratación,  recursos presupuestales, requisitos  de perfil del personal a capacitar y factores externos.
Como evidencia se deja el PIESO modificado ( SI APLICA), registros generados en el cumplimiento del adjunto 23, registros de seguimiento del  Plan institucional de capacitación de la vigencia,  correos electrónicos y/o comunicaciones internas, registros de entrenamiento.</t>
  </si>
  <si>
    <t>El Secretario de Autoridad Aeronáutica junto con los Directores de Área y/o Coordinadores de área y el servidor público responsable de la Secretaria de Autoridad Aeronáutica (SAA),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</si>
  <si>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Programa de Instrucción y Entrenamiento modificado ( SI APLICA), 
registros generados en el cumplimiento del adjunto 23   
Registros de seguimiento del  Plan institucional de capacitación de la vigencia,                                   
Correos electrónicos y/o comunicaciones internas,                                                                         Registros de entrenamiento.</t>
  </si>
  <si>
    <t>Los Coordinadores de los grupos Inspección de Aeronavegabilidad e Inspección de Operaciones de la Secretaria Autoridad Aeronáutica, selecciona al personal que realiza las revalidaciones de inspección, elabora el cronograma de revalidación. El inspector realiza la actividad de revalidación, diligencia el formato correspondiente  y lo entrega firmado al Coordinador del Grupo quien tabula, 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y procedimiento revalidaciones</t>
  </si>
  <si>
    <t>Los Coordinadores de los grupos Inspección de Aeronavegabilidad e Inspección de Operaciones de la Secretaria Autoridad Aeronáutica,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revalidación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</si>
  <si>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Procedimiento revalidación</t>
  </si>
  <si>
    <t>Se implementará el control por parte de los servidores públicos o inspector encargado en publicar los registros de inspección o vigilancia en las carpetas de inspección o vigilancia en BOG7 o en las carpetas Team de cada área; posteriormente  el Coordinador de área o Director de Área  verifica el cumplimiento de la totalidad de los requisitos establecidos en la norma y en cumplimiento al  Manual, o procedimiento o requisitos normativos establecidos. 
Este control será socializado en el equipo de gerencia del último trimestre 2022 y será verificada su implementación en los próximos equipos de gerencia por parte de los Coordinadores de área y Directores de Área.</t>
  </si>
  <si>
    <t xml:space="preserve">Que al Servidor Público  no se le haya brindado la inducción que corresponde en  los aspectos operativos y normativos que nos regula. </t>
  </si>
  <si>
    <t xml:space="preserve">El Coordinador del Grupo Intermediación en Aeropuertos, verificará semestralmente que los servidores públicos de la Aerocivil que adelantan servicios de atención a usuarios hayan recibido la capacitación de inducción y actualizaciones periódicas sobre procedimientos, Decretos, Resoluciones, Reglamentos Aeronáuticos Colombianos y adjuntos aplicables, así mismo verificará el correcto diligenciamiento del formato de intermediación vigente (GIVC-1.0-12-451), lo anterior a través de actividades de supervisión presencial y evaluaciones periódicas de la gestión realizada. 
Se realizará seguimiento diario al diligenciamiento de los formatos de intermediación que sean recibidos en la oficina del GIA por parte de los Servidores de la Aerocivil que hayan adelantado esta actividad en su tiempo de servicio. 
Evidencias: Formatos de intermediación diligenciados, Archivo consolidado de actividades de intermediación, invitaciones a capacitaciones, listas de asistencia, actas de reunión, formatos de evaluaciones que se adelanten. </t>
  </si>
  <si>
    <t>Que el servidor público establezca contacto con los inspeccionados, investigados, suspendidos, y sancionados, con el fin de cambiar las decisiones dentro del proceso.</t>
  </si>
  <si>
    <t>Que el servidor público reciba dinero o dádiva  en beneficio propio o de terceros a cambio de modificar las decisiones dentro de las quejas u omitir algún trámite para que se falle a favor del inspeccionado,  investigado, suspendido y sancionado.</t>
  </si>
  <si>
    <t>En caso de que se evidencien desviaciones en la ejecución del control se realizaran los análisis pertinentes y las denuncias ante las dependencias competentes y autoridades correspondientes.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</si>
</sst>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0"/>
      <name val="Arial"/>
      <family val="2"/>
    </font>
    <font>
      <b/>
      <sz val="10"/>
      <color indexed="8"/>
      <name val="Arial"/>
      <family val="2"/>
    </font>
    <font>
      <u/>
      <sz val="10"/>
      <color theme="10"/>
      <name val="Arial"/>
      <family val="2"/>
    </font>
    <font>
      <i/>
      <sz val="10"/>
      <color indexed="8"/>
      <name val="Arial"/>
      <family val="2"/>
    </font>
    <font>
      <sz val="10"/>
      <color theme="0"/>
      <name val="Calibri"/>
      <family val="2"/>
      <scheme val="minor"/>
    </font>
    <font>
      <sz val="10"/>
      <color theme="4" tint="-0.249977111117893"/>
      <name val="Arial"/>
      <family val="2"/>
    </font>
    <font>
      <b/>
      <sz val="14"/>
      <color theme="0"/>
      <name val="Arial"/>
      <family val="2"/>
    </font>
    <font>
      <sz val="11"/>
      <color theme="1"/>
      <name val="Arial"/>
      <family val="2"/>
    </font>
    <font>
      <b/>
      <sz val="14"/>
      <color theme="1"/>
      <name val="Arial"/>
      <family val="2"/>
    </font>
    <font>
      <sz val="28"/>
      <color theme="1"/>
      <name val="Arial"/>
      <family val="2"/>
    </font>
    <font>
      <sz val="14"/>
      <color theme="1"/>
      <name val="Arial"/>
      <family val="2"/>
    </font>
    <font>
      <sz val="10"/>
      <color theme="0"/>
      <name val="Arial"/>
      <family val="2"/>
    </font>
    <font>
      <sz val="7"/>
      <color theme="0"/>
      <name val="Arial"/>
      <family val="2"/>
    </font>
    <font>
      <sz val="8"/>
      <color theme="0"/>
      <name val="Arial"/>
      <family val="2"/>
    </font>
    <font>
      <sz val="24"/>
      <color theme="1"/>
      <name val="Arial"/>
      <family val="2"/>
    </font>
    <font>
      <b/>
      <sz val="10"/>
      <color theme="1"/>
      <name val="Arial"/>
      <family val="2"/>
    </font>
    <font>
      <sz val="9"/>
      <color theme="1"/>
      <name val="Arial"/>
      <family val="2"/>
    </font>
    <font>
      <sz val="8"/>
      <color theme="1"/>
      <name val="Arial"/>
      <family val="2"/>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94456C"/>
        <bgColor indexed="64"/>
      </patternFill>
    </fill>
    <fill>
      <patternFill patternType="solid">
        <fgColor rgb="FF61997D"/>
        <bgColor indexed="64"/>
      </patternFill>
    </fill>
    <fill>
      <patternFill patternType="solid">
        <fgColor rgb="FF01ADCA"/>
        <bgColor indexed="64"/>
      </patternFill>
    </fill>
    <fill>
      <patternFill patternType="solid">
        <fgColor rgb="FFF36E3B"/>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s>
  <borders count="75">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272">
    <xf numFmtId="0" fontId="0" fillId="0" borderId="0" xfId="0"/>
    <xf numFmtId="0" fontId="3" fillId="2" borderId="0" xfId="0" applyFont="1" applyFill="1" applyAlignment="1">
      <alignment vertical="center"/>
    </xf>
    <xf numFmtId="0" fontId="4" fillId="0" borderId="0" xfId="0" applyFont="1"/>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4" borderId="0" xfId="0" applyFont="1" applyFill="1" applyAlignment="1">
      <alignment vertical="center"/>
    </xf>
    <xf numFmtId="0" fontId="3" fillId="3" borderId="4" xfId="0" applyFont="1" applyFill="1" applyBorder="1" applyAlignment="1">
      <alignment vertical="center"/>
    </xf>
    <xf numFmtId="0" fontId="3" fillId="3" borderId="5" xfId="0"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horizontal="center" vertical="center"/>
    </xf>
    <xf numFmtId="0" fontId="7" fillId="3" borderId="0" xfId="0" applyFont="1" applyFill="1" applyAlignment="1">
      <alignment horizontal="left" vertical="center" wrapText="1"/>
    </xf>
    <xf numFmtId="0" fontId="8" fillId="3" borderId="0" xfId="1" applyFont="1" applyFill="1" applyBorder="1" applyAlignment="1">
      <alignment horizontal="left" vertical="center"/>
    </xf>
    <xf numFmtId="0" fontId="7" fillId="3" borderId="0" xfId="0" applyFont="1" applyFill="1" applyAlignment="1">
      <alignment vertical="center" wrapText="1"/>
    </xf>
    <xf numFmtId="0" fontId="5" fillId="3" borderId="0" xfId="0" applyFont="1" applyFill="1" applyAlignment="1">
      <alignment horizontal="left" vertical="center"/>
    </xf>
    <xf numFmtId="0" fontId="5" fillId="3" borderId="0" xfId="0" applyFont="1" applyFill="1" applyAlignment="1">
      <alignment horizontal="left" vertical="center" wrapText="1"/>
    </xf>
    <xf numFmtId="0" fontId="9" fillId="3" borderId="0" xfId="0" applyFont="1" applyFill="1" applyAlignment="1">
      <alignment horizontal="left" vertical="center"/>
    </xf>
    <xf numFmtId="0" fontId="5" fillId="3" borderId="0" xfId="0" applyFont="1" applyFill="1" applyAlignment="1">
      <alignment vertical="center" wrapText="1"/>
    </xf>
    <xf numFmtId="0" fontId="8" fillId="3" borderId="0" xfId="1" applyFont="1" applyFill="1" applyBorder="1" applyAlignment="1">
      <alignment vertical="center"/>
    </xf>
    <xf numFmtId="0" fontId="4" fillId="3" borderId="0" xfId="0" applyFont="1" applyFill="1"/>
    <xf numFmtId="0" fontId="9" fillId="3" borderId="0" xfId="0" applyFont="1" applyFill="1" applyAlignment="1">
      <alignment vertical="center"/>
    </xf>
    <xf numFmtId="0" fontId="10" fillId="3" borderId="0" xfId="0" applyFont="1" applyFill="1" applyAlignment="1">
      <alignment vertical="center"/>
    </xf>
    <xf numFmtId="0" fontId="11" fillId="3" borderId="0" xfId="0" applyFont="1" applyFill="1" applyAlignment="1">
      <alignment horizontal="center" vertical="center"/>
    </xf>
    <xf numFmtId="0" fontId="10" fillId="3" borderId="0" xfId="0" applyFont="1" applyFill="1"/>
    <xf numFmtId="0" fontId="3" fillId="3" borderId="10" xfId="0" applyFont="1" applyFill="1" applyBorder="1" applyAlignment="1">
      <alignment vertical="center"/>
    </xf>
    <xf numFmtId="0" fontId="3" fillId="3" borderId="11" xfId="0" applyFont="1" applyFill="1" applyBorder="1" applyAlignment="1">
      <alignment vertical="center"/>
    </xf>
    <xf numFmtId="0" fontId="3" fillId="3" borderId="12" xfId="0" applyFont="1" applyFill="1" applyBorder="1" applyAlignment="1">
      <alignment vertical="center"/>
    </xf>
    <xf numFmtId="0" fontId="13" fillId="0" borderId="0" xfId="0" applyFont="1" applyAlignment="1">
      <alignment vertical="center"/>
    </xf>
    <xf numFmtId="0" fontId="3" fillId="0" borderId="0" xfId="0" applyFont="1"/>
    <xf numFmtId="0" fontId="3" fillId="0" borderId="0" xfId="0" applyFont="1" applyAlignment="1">
      <alignment vertical="center"/>
    </xf>
    <xf numFmtId="0" fontId="13" fillId="0" borderId="0" xfId="0" applyFont="1"/>
    <xf numFmtId="0" fontId="13" fillId="0" borderId="0" xfId="0" applyFont="1" applyAlignment="1">
      <alignment horizontal="center"/>
    </xf>
    <xf numFmtId="0" fontId="3" fillId="0" borderId="7" xfId="0" applyFont="1" applyBorder="1" applyAlignment="1">
      <alignment horizontal="center" vertical="center"/>
    </xf>
    <xf numFmtId="0" fontId="21" fillId="15" borderId="7" xfId="0" applyFont="1" applyFill="1" applyBorder="1" applyAlignment="1">
      <alignment horizontal="center" vertical="center" wrapText="1"/>
    </xf>
    <xf numFmtId="0" fontId="21" fillId="15" borderId="7" xfId="0" applyFont="1" applyFill="1" applyBorder="1" applyAlignment="1">
      <alignment vertical="center" wrapText="1"/>
    </xf>
    <xf numFmtId="0" fontId="22" fillId="0" borderId="7" xfId="0" applyFont="1" applyBorder="1" applyAlignment="1">
      <alignment horizontal="center" vertical="center" wrapText="1"/>
    </xf>
    <xf numFmtId="0" fontId="22" fillId="0" borderId="7" xfId="0" applyFont="1" applyBorder="1" applyAlignment="1">
      <alignment vertical="center" wrapText="1"/>
    </xf>
    <xf numFmtId="0" fontId="22" fillId="0" borderId="0" xfId="0" applyFont="1"/>
    <xf numFmtId="0" fontId="22" fillId="0" borderId="0" xfId="0" applyFont="1" applyAlignment="1">
      <alignment wrapText="1"/>
    </xf>
    <xf numFmtId="0" fontId="22" fillId="0" borderId="0" xfId="0" applyFont="1" applyAlignment="1">
      <alignment horizontal="center" wrapText="1"/>
    </xf>
    <xf numFmtId="0" fontId="22" fillId="0" borderId="0" xfId="0" applyFont="1" applyAlignment="1">
      <alignment horizontal="center"/>
    </xf>
    <xf numFmtId="0" fontId="13" fillId="0" borderId="0" xfId="0" applyFont="1" applyAlignment="1" applyProtection="1">
      <alignment vertical="center"/>
    </xf>
    <xf numFmtId="0" fontId="16" fillId="0" borderId="0" xfId="0" applyFont="1" applyAlignment="1" applyProtection="1">
      <alignment vertical="center"/>
    </xf>
    <xf numFmtId="0" fontId="3" fillId="0" borderId="0" xfId="0" applyFont="1" applyProtection="1"/>
    <xf numFmtId="0" fontId="3" fillId="0" borderId="0" xfId="0" applyFont="1" applyAlignment="1" applyProtection="1">
      <alignment horizontal="center"/>
    </xf>
    <xf numFmtId="0" fontId="3" fillId="0" borderId="0" xfId="0" applyFont="1" applyAlignment="1" applyProtection="1">
      <alignment vertical="center"/>
    </xf>
    <xf numFmtId="0" fontId="3" fillId="0" borderId="0" xfId="0" applyFont="1" applyAlignment="1" applyProtection="1">
      <alignment horizontal="center" vertical="center"/>
    </xf>
    <xf numFmtId="0" fontId="6" fillId="17" borderId="31" xfId="0" applyFont="1" applyFill="1" applyBorder="1" applyAlignment="1" applyProtection="1">
      <alignment horizontal="center" vertical="center"/>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3" fillId="0" borderId="42" xfId="0" applyFont="1" applyBorder="1" applyAlignment="1" applyProtection="1">
      <alignment vertical="center" wrapText="1"/>
    </xf>
    <xf numFmtId="0" fontId="3" fillId="0" borderId="43" xfId="0" applyFont="1" applyBorder="1" applyAlignment="1" applyProtection="1">
      <alignment vertical="center" wrapText="1"/>
    </xf>
    <xf numFmtId="0" fontId="3" fillId="0" borderId="47" xfId="0" applyFont="1" applyBorder="1" applyAlignment="1" applyProtection="1">
      <alignment horizontal="center" vertical="center" wrapText="1"/>
    </xf>
    <xf numFmtId="0" fontId="3" fillId="0" borderId="48" xfId="0" applyFont="1" applyBorder="1" applyAlignment="1" applyProtection="1">
      <alignment vertical="center" wrapText="1"/>
    </xf>
    <xf numFmtId="0" fontId="3" fillId="0" borderId="48" xfId="0" applyFont="1" applyBorder="1" applyAlignment="1" applyProtection="1">
      <alignment horizontal="center" vertical="center" wrapText="1"/>
    </xf>
    <xf numFmtId="0" fontId="3" fillId="0" borderId="48" xfId="0" applyFont="1" applyBorder="1" applyAlignment="1" applyProtection="1">
      <alignment horizontal="center" vertical="center" textRotation="90" wrapText="1"/>
    </xf>
    <xf numFmtId="0" fontId="3" fillId="0" borderId="48" xfId="0" applyFont="1" applyBorder="1" applyAlignment="1" applyProtection="1">
      <alignment horizontal="center" vertical="center" wrapText="1"/>
    </xf>
    <xf numFmtId="0" fontId="3" fillId="0" borderId="0" xfId="0" applyFont="1" applyAlignment="1" applyProtection="1">
      <alignment vertical="center" wrapText="1"/>
    </xf>
    <xf numFmtId="0" fontId="3" fillId="3" borderId="53" xfId="0" applyFont="1" applyFill="1" applyBorder="1" applyAlignment="1" applyProtection="1">
      <alignment vertical="center" wrapText="1"/>
    </xf>
    <xf numFmtId="0" fontId="3" fillId="3" borderId="54" xfId="0" applyFont="1" applyFill="1" applyBorder="1" applyAlignment="1" applyProtection="1">
      <alignment vertical="center" wrapText="1"/>
    </xf>
    <xf numFmtId="0" fontId="3" fillId="3" borderId="57" xfId="0" applyFont="1" applyFill="1" applyBorder="1" applyAlignment="1" applyProtection="1">
      <alignment horizontal="center" vertical="center" wrapText="1"/>
    </xf>
    <xf numFmtId="0" fontId="3" fillId="3" borderId="58" xfId="0" applyFont="1" applyFill="1" applyBorder="1" applyAlignment="1" applyProtection="1">
      <alignment vertical="center" wrapText="1"/>
    </xf>
    <xf numFmtId="0" fontId="3" fillId="3" borderId="58" xfId="0" applyFont="1" applyFill="1" applyBorder="1" applyAlignment="1" applyProtection="1">
      <alignment horizontal="center" vertical="center" wrapText="1"/>
    </xf>
    <xf numFmtId="0" fontId="3" fillId="3" borderId="58" xfId="0" applyFont="1" applyFill="1" applyBorder="1" applyAlignment="1" applyProtection="1">
      <alignment horizontal="center" vertical="center" textRotation="90" wrapText="1"/>
    </xf>
    <xf numFmtId="0" fontId="3" fillId="0" borderId="53" xfId="0" applyFont="1" applyBorder="1" applyAlignment="1" applyProtection="1">
      <alignment vertical="center" wrapText="1"/>
    </xf>
    <xf numFmtId="0" fontId="3" fillId="0" borderId="54" xfId="0" applyFont="1" applyBorder="1" applyAlignment="1" applyProtection="1">
      <alignment vertical="center" wrapText="1"/>
    </xf>
    <xf numFmtId="0" fontId="3" fillId="0" borderId="57" xfId="0" applyFont="1" applyBorder="1" applyAlignment="1" applyProtection="1">
      <alignment horizontal="center" vertical="center" wrapText="1"/>
    </xf>
    <xf numFmtId="0" fontId="3" fillId="0" borderId="58" xfId="0" applyFont="1" applyBorder="1" applyAlignment="1" applyProtection="1">
      <alignment vertical="center" wrapText="1"/>
    </xf>
    <xf numFmtId="0" fontId="3" fillId="0" borderId="58" xfId="0" applyFont="1" applyBorder="1" applyAlignment="1" applyProtection="1">
      <alignment horizontal="center" vertical="center" wrapText="1"/>
    </xf>
    <xf numFmtId="0" fontId="3" fillId="0" borderId="58" xfId="0" applyFont="1" applyBorder="1" applyAlignment="1" applyProtection="1">
      <alignment horizontal="center" vertical="center" textRotation="90" wrapText="1"/>
    </xf>
    <xf numFmtId="0" fontId="3" fillId="0" borderId="61" xfId="0" applyFont="1" applyBorder="1" applyAlignment="1" applyProtection="1">
      <alignment vertical="center" wrapText="1"/>
    </xf>
    <xf numFmtId="0" fontId="3" fillId="3" borderId="64" xfId="0" applyFont="1" applyFill="1" applyBorder="1" applyAlignment="1" applyProtection="1">
      <alignment vertical="center" wrapText="1"/>
    </xf>
    <xf numFmtId="0" fontId="3" fillId="3" borderId="65" xfId="0" applyFont="1" applyFill="1" applyBorder="1" applyAlignment="1" applyProtection="1">
      <alignment vertical="center" wrapText="1"/>
    </xf>
    <xf numFmtId="0" fontId="3" fillId="3" borderId="69" xfId="0" applyFont="1" applyFill="1" applyBorder="1" applyAlignment="1" applyProtection="1">
      <alignment horizontal="center" vertical="center" wrapText="1"/>
    </xf>
    <xf numFmtId="0" fontId="3" fillId="3" borderId="70" xfId="0" applyFont="1" applyFill="1" applyBorder="1" applyAlignment="1" applyProtection="1">
      <alignment vertical="center" wrapText="1"/>
    </xf>
    <xf numFmtId="0" fontId="3" fillId="3" borderId="70" xfId="0" applyFont="1" applyFill="1" applyBorder="1" applyAlignment="1" applyProtection="1">
      <alignment horizontal="center" vertical="center" wrapText="1"/>
    </xf>
    <xf numFmtId="0" fontId="3" fillId="3" borderId="70" xfId="0" applyFont="1" applyFill="1" applyBorder="1" applyAlignment="1" applyProtection="1">
      <alignment horizontal="center" vertical="center" textRotation="90" wrapText="1"/>
    </xf>
    <xf numFmtId="0" fontId="13" fillId="0" borderId="0" xfId="0" applyFont="1" applyProtection="1"/>
    <xf numFmtId="0" fontId="13" fillId="0" borderId="0" xfId="0" applyFont="1" applyAlignment="1" applyProtection="1">
      <alignment horizontal="center"/>
    </xf>
    <xf numFmtId="0" fontId="3" fillId="14" borderId="54" xfId="0" applyFont="1" applyFill="1" applyBorder="1" applyAlignment="1" applyProtection="1">
      <alignment vertical="center" wrapText="1"/>
    </xf>
    <xf numFmtId="0" fontId="3" fillId="14" borderId="48" xfId="0" applyFont="1" applyFill="1" applyBorder="1" applyAlignment="1" applyProtection="1">
      <alignment vertical="center" wrapText="1"/>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6" fillId="17" borderId="31" xfId="0" applyFont="1" applyFill="1" applyBorder="1" applyAlignment="1" applyProtection="1">
      <alignment horizontal="center" vertical="center"/>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6" fillId="17" borderId="31" xfId="0" applyFont="1" applyFill="1" applyBorder="1" applyAlignment="1" applyProtection="1">
      <alignment horizontal="center" vertical="center"/>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1" fillId="13" borderId="0" xfId="0" applyFont="1" applyFill="1" applyAlignment="1">
      <alignment horizontal="center"/>
    </xf>
    <xf numFmtId="0" fontId="1" fillId="13" borderId="0" xfId="1" applyFont="1" applyFill="1" applyAlignment="1">
      <alignment horizontal="center" vertical="center"/>
    </xf>
    <xf numFmtId="0" fontId="6" fillId="7" borderId="7" xfId="0" applyFont="1" applyFill="1" applyBorder="1" applyAlignment="1">
      <alignment horizontal="center" vertical="center"/>
    </xf>
    <xf numFmtId="0" fontId="2" fillId="3" borderId="7" xfId="1" applyFill="1" applyBorder="1" applyAlignment="1">
      <alignment horizontal="center" vertical="center"/>
    </xf>
    <xf numFmtId="0" fontId="7" fillId="3" borderId="0" xfId="0" applyFont="1" applyFill="1" applyAlignment="1">
      <alignment horizontal="left" vertical="center" wrapText="1"/>
    </xf>
    <xf numFmtId="0" fontId="6" fillId="11" borderId="7" xfId="0" applyFont="1" applyFill="1" applyBorder="1" applyAlignment="1">
      <alignment horizontal="center" vertical="center"/>
    </xf>
    <xf numFmtId="0" fontId="2" fillId="2" borderId="7" xfId="1" applyFill="1" applyBorder="1" applyAlignment="1">
      <alignment horizontal="center" vertical="center"/>
    </xf>
    <xf numFmtId="0" fontId="0" fillId="14" borderId="7" xfId="0" applyFill="1" applyBorder="1"/>
    <xf numFmtId="0" fontId="6" fillId="7" borderId="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8" borderId="7" xfId="0" applyFont="1" applyFill="1" applyBorder="1" applyAlignment="1">
      <alignment horizontal="center" vertical="center"/>
    </xf>
    <xf numFmtId="0" fontId="6" fillId="8" borderId="7"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7" xfId="0" applyFont="1" applyFill="1" applyBorder="1" applyAlignment="1">
      <alignment horizontal="center" vertical="center"/>
    </xf>
    <xf numFmtId="0" fontId="6" fillId="9" borderId="7" xfId="0" applyFont="1" applyFill="1" applyBorder="1" applyAlignment="1">
      <alignment horizontal="center" vertical="center" wrapText="1"/>
    </xf>
    <xf numFmtId="0" fontId="6" fillId="9" borderId="7" xfId="0" applyFont="1" applyFill="1" applyBorder="1" applyAlignment="1">
      <alignment horizontal="center" vertical="center"/>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0" borderId="7" xfId="0" applyFont="1" applyFill="1" applyBorder="1" applyAlignment="1">
      <alignment horizontal="center" vertical="center"/>
    </xf>
    <xf numFmtId="0" fontId="5" fillId="3" borderId="2" xfId="0" applyFont="1" applyFill="1" applyBorder="1" applyAlignment="1">
      <alignment horizontal="center" vertical="center"/>
    </xf>
    <xf numFmtId="0" fontId="12" fillId="5" borderId="0" xfId="0" applyFont="1" applyFill="1" applyAlignment="1">
      <alignment horizontal="center" vertical="center"/>
    </xf>
    <xf numFmtId="0" fontId="3" fillId="3" borderId="0" xfId="0" applyFont="1" applyFill="1" applyAlignment="1">
      <alignment horizontal="left" vertical="center"/>
    </xf>
    <xf numFmtId="14" fontId="3" fillId="3" borderId="6" xfId="0" applyNumberFormat="1" applyFont="1" applyFill="1" applyBorder="1" applyAlignment="1">
      <alignment horizontal="center" vertical="center"/>
    </xf>
    <xf numFmtId="0" fontId="3" fillId="3" borderId="6" xfId="0" applyFont="1" applyFill="1" applyBorder="1" applyAlignment="1">
      <alignment horizontal="center" vertical="center"/>
    </xf>
    <xf numFmtId="0" fontId="6" fillId="6" borderId="0" xfId="0" applyFont="1" applyFill="1" applyAlignment="1">
      <alignment horizontal="center" vertical="center" wrapText="1"/>
    </xf>
    <xf numFmtId="0" fontId="6" fillId="7" borderId="0" xfId="0" applyFont="1" applyFill="1" applyAlignment="1">
      <alignment horizontal="center" vertical="center" wrapText="1"/>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10" borderId="0" xfId="0" applyFont="1" applyFill="1" applyAlignment="1">
      <alignment horizontal="center" vertical="center" wrapText="1"/>
    </xf>
    <xf numFmtId="0" fontId="6" fillId="11" borderId="0" xfId="0" applyFont="1" applyFill="1" applyAlignment="1">
      <alignment horizontal="center" vertical="center"/>
    </xf>
    <xf numFmtId="0" fontId="6" fillId="12" borderId="0" xfId="0" applyFont="1" applyFill="1" applyAlignment="1">
      <alignment horizontal="center" vertical="center" wrapText="1"/>
    </xf>
    <xf numFmtId="0" fontId="3" fillId="0" borderId="51"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37"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3" fillId="0" borderId="32" xfId="0" applyFont="1" applyBorder="1" applyAlignment="1" applyProtection="1">
      <alignment horizontal="center" vertical="center" wrapText="1"/>
    </xf>
    <xf numFmtId="0" fontId="3" fillId="0" borderId="40" xfId="0" applyFont="1" applyBorder="1" applyAlignment="1" applyProtection="1">
      <alignment horizontal="center" vertical="center" wrapText="1"/>
    </xf>
    <xf numFmtId="0" fontId="3" fillId="0" borderId="25"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68"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3" fillId="0" borderId="70"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59" xfId="0" applyFont="1" applyBorder="1" applyAlignment="1" applyProtection="1">
      <alignment horizontal="center" vertical="center" wrapText="1"/>
    </xf>
    <xf numFmtId="0" fontId="3" fillId="0" borderId="71" xfId="0" applyFont="1" applyBorder="1" applyAlignment="1" applyProtection="1">
      <alignment horizontal="center" vertical="center" wrapText="1"/>
    </xf>
    <xf numFmtId="0" fontId="3" fillId="0" borderId="50" xfId="0" applyFont="1" applyBorder="1" applyAlignment="1" applyProtection="1">
      <alignment horizontal="center" vertical="center" textRotation="90" wrapText="1"/>
    </xf>
    <xf numFmtId="0" fontId="3" fillId="0" borderId="60" xfId="0" applyFont="1" applyBorder="1" applyAlignment="1" applyProtection="1">
      <alignment horizontal="center" vertical="center" textRotation="90" wrapText="1"/>
    </xf>
    <xf numFmtId="0" fontId="3" fillId="0" borderId="72" xfId="0" applyFont="1" applyBorder="1" applyAlignment="1" applyProtection="1">
      <alignment horizontal="center" vertical="center" textRotation="90" wrapText="1"/>
    </xf>
    <xf numFmtId="0" fontId="3" fillId="0" borderId="19"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62" xfId="0" applyFont="1" applyBorder="1" applyAlignment="1" applyProtection="1">
      <alignment horizontal="center" vertical="center" wrapText="1"/>
    </xf>
    <xf numFmtId="0" fontId="3" fillId="0" borderId="24" xfId="0" applyFont="1" applyBorder="1" applyAlignment="1" applyProtection="1">
      <alignment horizontal="center" vertical="center" textRotation="90" wrapText="1"/>
    </xf>
    <xf numFmtId="0" fontId="3" fillId="0" borderId="7" xfId="0" applyFont="1" applyBorder="1" applyAlignment="1" applyProtection="1">
      <alignment horizontal="center" vertical="center" textRotation="90" wrapText="1"/>
    </xf>
    <xf numFmtId="0" fontId="3" fillId="0" borderId="37" xfId="0" applyFont="1" applyBorder="1" applyAlignment="1" applyProtection="1">
      <alignment horizontal="center" vertical="center" textRotation="90" wrapText="1"/>
    </xf>
    <xf numFmtId="0" fontId="3" fillId="0" borderId="24" xfId="0" applyFont="1" applyBorder="1" applyAlignment="1" applyProtection="1">
      <alignment horizontal="center" vertical="center" wrapText="1"/>
    </xf>
    <xf numFmtId="0" fontId="3" fillId="0" borderId="45" xfId="0" applyFont="1" applyBorder="1" applyAlignment="1" applyProtection="1">
      <alignment horizontal="center" vertical="center" textRotation="90" wrapText="1"/>
    </xf>
    <xf numFmtId="0" fontId="3" fillId="0" borderId="56" xfId="0" applyFont="1" applyBorder="1" applyAlignment="1" applyProtection="1">
      <alignment horizontal="center" vertical="center" textRotation="90" wrapText="1"/>
    </xf>
    <xf numFmtId="0" fontId="3" fillId="0" borderId="67" xfId="0" applyFont="1" applyBorder="1" applyAlignment="1" applyProtection="1">
      <alignment horizontal="center" vertical="center" textRotation="90" wrapText="1"/>
    </xf>
    <xf numFmtId="0" fontId="3" fillId="0" borderId="46" xfId="0" applyFont="1" applyBorder="1" applyAlignment="1" applyProtection="1">
      <alignment horizontal="center" vertical="center" wrapText="1"/>
    </xf>
    <xf numFmtId="0" fontId="3" fillId="0" borderId="34" xfId="0" applyFont="1" applyBorder="1" applyAlignment="1" applyProtection="1">
      <alignment horizontal="center" vertical="center" textRotation="90" wrapText="1"/>
    </xf>
    <xf numFmtId="0" fontId="3" fillId="0" borderId="63" xfId="0" applyFont="1" applyBorder="1" applyAlignment="1" applyProtection="1">
      <alignment horizontal="center" vertical="center" textRotation="90" wrapText="1"/>
    </xf>
    <xf numFmtId="0" fontId="3" fillId="0" borderId="34" xfId="0" applyFont="1" applyBorder="1" applyAlignment="1" applyProtection="1">
      <alignment horizontal="center" vertical="center" wrapText="1"/>
    </xf>
    <xf numFmtId="0" fontId="3" fillId="0" borderId="63" xfId="0" applyFont="1" applyBorder="1" applyAlignment="1" applyProtection="1">
      <alignment horizontal="center" vertical="center" wrapText="1"/>
    </xf>
    <xf numFmtId="0" fontId="3" fillId="0" borderId="33" xfId="0" applyFont="1" applyBorder="1" applyAlignment="1" applyProtection="1">
      <alignment horizontal="center" vertical="center" wrapText="1"/>
    </xf>
    <xf numFmtId="0" fontId="3" fillId="0" borderId="38" xfId="0" applyFont="1" applyBorder="1" applyAlignment="1" applyProtection="1">
      <alignment horizontal="center" vertical="center" wrapText="1"/>
    </xf>
    <xf numFmtId="0" fontId="3" fillId="0" borderId="44" xfId="0" applyFont="1" applyBorder="1" applyAlignment="1" applyProtection="1">
      <alignment horizontal="center" vertical="center" textRotation="90" wrapText="1"/>
    </xf>
    <xf numFmtId="0" fontId="3" fillId="0" borderId="55" xfId="0" applyFont="1" applyBorder="1" applyAlignment="1" applyProtection="1">
      <alignment horizontal="center" vertical="center" textRotation="90" wrapText="1"/>
    </xf>
    <xf numFmtId="0" fontId="3" fillId="0" borderId="66" xfId="0" applyFont="1" applyBorder="1" applyAlignment="1" applyProtection="1">
      <alignment horizontal="center" vertical="center" textRotation="90" wrapText="1"/>
    </xf>
    <xf numFmtId="0" fontId="3" fillId="0" borderId="41" xfId="0" applyFont="1" applyBorder="1" applyAlignment="1" applyProtection="1">
      <alignment horizontal="center" vertical="center" wrapText="1"/>
    </xf>
    <xf numFmtId="0" fontId="3" fillId="0" borderId="28"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3" fillId="0" borderId="19" xfId="0" applyFont="1" applyBorder="1" applyAlignment="1" applyProtection="1">
      <alignment horizontal="center" vertical="center" textRotation="90" wrapText="1"/>
    </xf>
    <xf numFmtId="0" fontId="3" fillId="0" borderId="9" xfId="0" applyFont="1" applyBorder="1" applyAlignment="1" applyProtection="1">
      <alignment horizontal="center" vertical="center" textRotation="90" wrapText="1"/>
    </xf>
    <xf numFmtId="0" fontId="3" fillId="0" borderId="62" xfId="0" applyFont="1" applyBorder="1" applyAlignment="1" applyProtection="1">
      <alignment horizontal="center" vertical="center" textRotation="90" wrapText="1"/>
    </xf>
    <xf numFmtId="0" fontId="3" fillId="0" borderId="50"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0" fontId="3" fillId="0" borderId="72" xfId="0" applyFont="1" applyBorder="1" applyAlignment="1" applyProtection="1">
      <alignment horizontal="center" vertical="center" wrapText="1"/>
    </xf>
    <xf numFmtId="0" fontId="3" fillId="0" borderId="44" xfId="0" applyFont="1" applyBorder="1" applyAlignment="1" applyProtection="1">
      <alignment horizontal="center" vertical="center" wrapText="1"/>
    </xf>
    <xf numFmtId="0" fontId="3" fillId="0" borderId="55" xfId="0" applyFont="1" applyBorder="1" applyAlignment="1" applyProtection="1">
      <alignment horizontal="center" vertical="center" wrapText="1"/>
    </xf>
    <xf numFmtId="0" fontId="3" fillId="0" borderId="66" xfId="0" applyFont="1" applyBorder="1" applyAlignment="1" applyProtection="1">
      <alignment horizontal="center" vertical="center" wrapText="1"/>
    </xf>
    <xf numFmtId="0" fontId="6" fillId="19" borderId="35" xfId="0" applyFont="1" applyFill="1" applyBorder="1" applyAlignment="1" applyProtection="1">
      <alignment horizontal="center" vertical="center" wrapText="1"/>
    </xf>
    <xf numFmtId="0" fontId="6" fillId="19" borderId="37" xfId="0" applyFont="1" applyFill="1" applyBorder="1" applyAlignment="1" applyProtection="1">
      <alignment horizontal="center" vertical="center" wrapText="1"/>
    </xf>
    <xf numFmtId="0" fontId="19" fillId="16" borderId="7" xfId="0" applyFont="1" applyFill="1" applyBorder="1" applyAlignment="1" applyProtection="1">
      <alignment horizontal="center" vertical="center" wrapText="1"/>
    </xf>
    <xf numFmtId="0" fontId="19" fillId="16" borderId="37" xfId="0" applyFont="1" applyFill="1" applyBorder="1" applyAlignment="1" applyProtection="1">
      <alignment horizontal="center" vertical="center" wrapText="1"/>
    </xf>
    <xf numFmtId="0" fontId="6" fillId="17" borderId="9" xfId="0" applyFont="1" applyFill="1" applyBorder="1" applyAlignment="1" applyProtection="1">
      <alignment horizontal="center" vertical="center"/>
    </xf>
    <xf numFmtId="0" fontId="6" fillId="17" borderId="7" xfId="0" applyFont="1" applyFill="1" applyBorder="1" applyAlignment="1" applyProtection="1">
      <alignment horizontal="center" vertical="center"/>
    </xf>
    <xf numFmtId="0" fontId="6" fillId="17" borderId="15" xfId="0" applyFont="1" applyFill="1" applyBorder="1" applyAlignment="1" applyProtection="1">
      <alignment horizontal="center" vertical="center"/>
    </xf>
    <xf numFmtId="0" fontId="6" fillId="17" borderId="31" xfId="0" applyFont="1" applyFill="1" applyBorder="1" applyAlignment="1" applyProtection="1">
      <alignment horizontal="center" vertical="center"/>
    </xf>
    <xf numFmtId="0" fontId="17" fillId="18" borderId="13" xfId="0" applyFont="1" applyFill="1" applyBorder="1" applyAlignment="1" applyProtection="1">
      <alignment horizontal="center" vertical="center" wrapText="1"/>
    </xf>
    <xf numFmtId="0" fontId="17" fillId="18" borderId="15" xfId="0" applyFont="1" applyFill="1" applyBorder="1" applyAlignment="1" applyProtection="1">
      <alignment horizontal="center" vertical="center" wrapText="1"/>
    </xf>
    <xf numFmtId="0" fontId="17" fillId="18" borderId="16" xfId="0" applyFont="1" applyFill="1" applyBorder="1" applyAlignment="1" applyProtection="1">
      <alignment horizontal="center" vertical="center" wrapText="1"/>
    </xf>
    <xf numFmtId="0" fontId="17" fillId="18" borderId="17" xfId="0" applyFont="1" applyFill="1" applyBorder="1" applyAlignment="1" applyProtection="1">
      <alignment horizontal="center" vertical="center" wrapText="1"/>
    </xf>
    <xf numFmtId="0" fontId="17" fillId="18" borderId="31" xfId="0" applyFont="1" applyFill="1" applyBorder="1" applyAlignment="1" applyProtection="1">
      <alignment horizontal="center" vertical="center"/>
    </xf>
    <xf numFmtId="0" fontId="17" fillId="18" borderId="34" xfId="0" applyFont="1" applyFill="1" applyBorder="1" applyAlignment="1" applyProtection="1">
      <alignment horizontal="center" vertical="center"/>
    </xf>
    <xf numFmtId="0" fontId="17" fillId="18" borderId="31" xfId="0" applyFont="1" applyFill="1" applyBorder="1" applyAlignment="1" applyProtection="1">
      <alignment horizontal="center" vertical="center" wrapText="1"/>
    </xf>
    <xf numFmtId="0" fontId="17" fillId="18" borderId="34" xfId="0" applyFont="1" applyFill="1" applyBorder="1" applyAlignment="1" applyProtection="1">
      <alignment horizontal="center" vertical="center" wrapText="1"/>
    </xf>
    <xf numFmtId="0" fontId="6" fillId="18" borderId="31" xfId="0" applyFont="1" applyFill="1" applyBorder="1" applyAlignment="1" applyProtection="1">
      <alignment horizontal="center" vertical="center" wrapText="1"/>
    </xf>
    <xf numFmtId="0" fontId="6" fillId="18" borderId="34" xfId="0" applyFont="1" applyFill="1" applyBorder="1" applyAlignment="1" applyProtection="1">
      <alignment horizontal="center" vertical="center" wrapText="1"/>
    </xf>
    <xf numFmtId="0" fontId="6" fillId="18" borderId="13" xfId="0" applyFont="1" applyFill="1" applyBorder="1" applyAlignment="1" applyProtection="1">
      <alignment horizontal="center" vertical="center" wrapText="1"/>
    </xf>
    <xf numFmtId="0" fontId="6" fillId="18" borderId="16" xfId="0" applyFont="1" applyFill="1" applyBorder="1" applyAlignment="1" applyProtection="1">
      <alignment horizontal="center" vertical="center" wrapText="1"/>
    </xf>
    <xf numFmtId="0" fontId="6" fillId="18" borderId="7" xfId="0" applyFont="1" applyFill="1" applyBorder="1" applyAlignment="1" applyProtection="1">
      <alignment horizontal="center" vertical="center" wrapText="1"/>
    </xf>
    <xf numFmtId="0" fontId="6" fillId="18" borderId="28" xfId="0" applyFont="1" applyFill="1" applyBorder="1" applyAlignment="1" applyProtection="1">
      <alignment horizontal="center" vertical="center"/>
    </xf>
    <xf numFmtId="0" fontId="6" fillId="18" borderId="39" xfId="0" applyFont="1" applyFill="1" applyBorder="1" applyAlignment="1" applyProtection="1">
      <alignment horizontal="center" vertical="center"/>
    </xf>
    <xf numFmtId="0" fontId="6" fillId="17" borderId="7" xfId="0" applyFont="1" applyFill="1" applyBorder="1" applyAlignment="1" applyProtection="1">
      <alignment horizontal="center" vertical="center" wrapText="1"/>
    </xf>
    <xf numFmtId="0" fontId="6" fillId="17" borderId="31" xfId="0" applyFont="1" applyFill="1" applyBorder="1" applyAlignment="1" applyProtection="1">
      <alignment horizontal="center" vertical="center" wrapText="1"/>
    </xf>
    <xf numFmtId="0" fontId="6" fillId="17" borderId="8" xfId="0" applyFont="1" applyFill="1" applyBorder="1" applyAlignment="1" applyProtection="1">
      <alignment horizontal="center" vertical="center" wrapText="1"/>
    </xf>
    <xf numFmtId="0" fontId="6" fillId="17" borderId="13" xfId="0" applyFont="1" applyFill="1" applyBorder="1" applyAlignment="1" applyProtection="1">
      <alignment horizontal="center" vertical="center" wrapText="1"/>
    </xf>
    <xf numFmtId="0" fontId="3" fillId="0" borderId="0" xfId="0" applyFont="1" applyAlignment="1" applyProtection="1">
      <alignment horizontal="right" vertical="center"/>
    </xf>
    <xf numFmtId="14" fontId="3" fillId="0" borderId="6" xfId="0" applyNumberFormat="1" applyFont="1" applyBorder="1" applyAlignment="1" applyProtection="1">
      <alignment horizontal="center" vertical="center"/>
    </xf>
    <xf numFmtId="0" fontId="3" fillId="0" borderId="6" xfId="0" applyFont="1" applyBorder="1" applyAlignment="1" applyProtection="1">
      <alignment horizontal="center" vertical="center"/>
    </xf>
    <xf numFmtId="0" fontId="6" fillId="16" borderId="20" xfId="0" applyFont="1" applyFill="1" applyBorder="1" applyAlignment="1" applyProtection="1">
      <alignment horizontal="center" vertical="center"/>
    </xf>
    <xf numFmtId="0" fontId="6" fillId="16" borderId="21" xfId="0" applyFont="1" applyFill="1" applyBorder="1" applyAlignment="1" applyProtection="1">
      <alignment horizontal="center" vertical="center"/>
    </xf>
    <xf numFmtId="0" fontId="6" fillId="16" borderId="22" xfId="0" applyFont="1" applyFill="1" applyBorder="1" applyAlignment="1" applyProtection="1">
      <alignment horizontal="center" vertical="center"/>
    </xf>
    <xf numFmtId="0" fontId="6" fillId="17" borderId="8" xfId="0" applyFont="1" applyFill="1" applyBorder="1" applyAlignment="1" applyProtection="1">
      <alignment horizontal="center" vertical="center"/>
    </xf>
    <xf numFmtId="0" fontId="6" fillId="18" borderId="23" xfId="0" applyFont="1" applyFill="1" applyBorder="1" applyAlignment="1" applyProtection="1">
      <alignment horizontal="center" vertical="center"/>
    </xf>
    <xf numFmtId="0" fontId="6" fillId="18" borderId="24" xfId="0" applyFont="1" applyFill="1" applyBorder="1" applyAlignment="1" applyProtection="1">
      <alignment horizontal="center" vertical="center"/>
    </xf>
    <xf numFmtId="0" fontId="17" fillId="18" borderId="25" xfId="0" applyFont="1" applyFill="1" applyBorder="1" applyAlignment="1" applyProtection="1">
      <alignment horizontal="center" vertical="center"/>
    </xf>
    <xf numFmtId="0" fontId="17" fillId="18" borderId="26" xfId="0" applyFont="1" applyFill="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16" xfId="0" applyFont="1" applyBorder="1" applyAlignment="1" applyProtection="1">
      <alignment horizontal="center" vertical="center"/>
    </xf>
    <xf numFmtId="0" fontId="13" fillId="0" borderId="0" xfId="0" applyFont="1" applyAlignment="1" applyProtection="1">
      <alignment horizontal="center" vertical="center"/>
    </xf>
    <xf numFmtId="0" fontId="13" fillId="0" borderId="17"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19" xfId="0" applyFont="1" applyBorder="1" applyAlignment="1" applyProtection="1">
      <alignment horizontal="center" vertical="center"/>
    </xf>
    <xf numFmtId="0" fontId="14" fillId="15" borderId="7" xfId="0" applyFont="1" applyFill="1" applyBorder="1" applyAlignment="1" applyProtection="1">
      <alignment horizontal="center" vertical="center"/>
    </xf>
    <xf numFmtId="0" fontId="15" fillId="0" borderId="7" xfId="0" applyFont="1" applyBorder="1" applyAlignment="1" applyProtection="1">
      <alignment horizontal="center" vertical="center"/>
    </xf>
    <xf numFmtId="0" fontId="16" fillId="0" borderId="7" xfId="0" applyFont="1" applyBorder="1" applyAlignment="1" applyProtection="1">
      <alignment horizontal="center" vertical="center"/>
    </xf>
    <xf numFmtId="0" fontId="6" fillId="19" borderId="23" xfId="0" applyFont="1" applyFill="1" applyBorder="1" applyAlignment="1" applyProtection="1">
      <alignment horizontal="center" vertical="center" wrapText="1"/>
    </xf>
    <xf numFmtId="0" fontId="6" fillId="19" borderId="24" xfId="0" applyFont="1" applyFill="1" applyBorder="1" applyAlignment="1" applyProtection="1">
      <alignment horizontal="center" vertical="center" wrapText="1"/>
    </xf>
    <xf numFmtId="0" fontId="6" fillId="19" borderId="28" xfId="0" applyFont="1" applyFill="1" applyBorder="1" applyAlignment="1" applyProtection="1">
      <alignment horizontal="center" vertical="center" wrapText="1"/>
    </xf>
    <xf numFmtId="0" fontId="6" fillId="19" borderId="7" xfId="0" applyFont="1" applyFill="1" applyBorder="1" applyAlignment="1" applyProtection="1">
      <alignment horizontal="center" vertical="center" wrapText="1"/>
    </xf>
    <xf numFmtId="0" fontId="6" fillId="19" borderId="27" xfId="0" applyFont="1" applyFill="1" applyBorder="1" applyAlignment="1" applyProtection="1">
      <alignment horizontal="center" vertical="center" wrapText="1"/>
    </xf>
    <xf numFmtId="0" fontId="6" fillId="19" borderId="32" xfId="0" applyFont="1" applyFill="1" applyBorder="1" applyAlignment="1" applyProtection="1">
      <alignment horizontal="center" vertical="center" wrapText="1"/>
    </xf>
    <xf numFmtId="0" fontId="6" fillId="19" borderId="40" xfId="0" applyFont="1" applyFill="1" applyBorder="1" applyAlignment="1" applyProtection="1">
      <alignment horizontal="center" vertical="center" wrapText="1"/>
    </xf>
    <xf numFmtId="0" fontId="6" fillId="16" borderId="28" xfId="0" applyFont="1" applyFill="1" applyBorder="1" applyAlignment="1" applyProtection="1">
      <alignment horizontal="center" vertical="center"/>
    </xf>
    <xf numFmtId="0" fontId="6" fillId="16" borderId="35" xfId="0" applyFont="1" applyFill="1" applyBorder="1" applyAlignment="1" applyProtection="1">
      <alignment horizontal="center" vertical="center"/>
    </xf>
    <xf numFmtId="0" fontId="6" fillId="16" borderId="29" xfId="0" applyFont="1" applyFill="1" applyBorder="1" applyAlignment="1" applyProtection="1">
      <alignment horizontal="center" vertical="center"/>
    </xf>
    <xf numFmtId="0" fontId="6" fillId="16" borderId="36" xfId="0" applyFont="1" applyFill="1" applyBorder="1" applyAlignment="1" applyProtection="1">
      <alignment horizontal="center" vertical="center"/>
    </xf>
    <xf numFmtId="0" fontId="6" fillId="16" borderId="7" xfId="0" applyFont="1" applyFill="1" applyBorder="1" applyAlignment="1" applyProtection="1">
      <alignment horizontal="center" vertical="center"/>
    </xf>
    <xf numFmtId="0" fontId="6" fillId="16" borderId="37" xfId="0" applyFont="1" applyFill="1" applyBorder="1" applyAlignment="1" applyProtection="1">
      <alignment horizontal="center" vertical="center"/>
    </xf>
    <xf numFmtId="0" fontId="17" fillId="16" borderId="7" xfId="0" applyFont="1" applyFill="1" applyBorder="1" applyAlignment="1" applyProtection="1">
      <alignment horizontal="center" vertical="center" wrapText="1"/>
    </xf>
    <xf numFmtId="0" fontId="17" fillId="16" borderId="7" xfId="0" applyFont="1" applyFill="1" applyBorder="1" applyAlignment="1" applyProtection="1">
      <alignment horizontal="center" vertical="center"/>
    </xf>
    <xf numFmtId="0" fontId="17" fillId="16" borderId="37" xfId="0" applyFont="1" applyFill="1" applyBorder="1" applyAlignment="1" applyProtection="1">
      <alignment horizontal="center" vertical="center"/>
    </xf>
    <xf numFmtId="0" fontId="6" fillId="16" borderId="30" xfId="0" applyFont="1" applyFill="1" applyBorder="1" applyAlignment="1" applyProtection="1">
      <alignment horizontal="center" vertical="center"/>
    </xf>
    <xf numFmtId="0" fontId="6" fillId="16" borderId="33" xfId="0" applyFont="1" applyFill="1" applyBorder="1" applyAlignment="1" applyProtection="1">
      <alignment horizontal="center" vertical="center"/>
    </xf>
    <xf numFmtId="0" fontId="6" fillId="16" borderId="38" xfId="0" applyFont="1" applyFill="1" applyBorder="1" applyAlignment="1" applyProtection="1">
      <alignment horizontal="center" vertical="center"/>
    </xf>
    <xf numFmtId="0" fontId="17" fillId="18" borderId="13" xfId="0" applyFont="1" applyFill="1" applyBorder="1" applyAlignment="1" applyProtection="1">
      <alignment horizontal="center" vertical="center"/>
    </xf>
    <xf numFmtId="0" fontId="17" fillId="18" borderId="14" xfId="0" applyFont="1" applyFill="1" applyBorder="1" applyAlignment="1" applyProtection="1">
      <alignment horizontal="center" vertical="center"/>
    </xf>
    <xf numFmtId="0" fontId="17" fillId="18" borderId="15" xfId="0" applyFont="1" applyFill="1" applyBorder="1" applyAlignment="1" applyProtection="1">
      <alignment horizontal="center" vertical="center"/>
    </xf>
    <xf numFmtId="0" fontId="17" fillId="18" borderId="18" xfId="0" applyFont="1" applyFill="1" applyBorder="1" applyAlignment="1" applyProtection="1">
      <alignment horizontal="center" vertical="center"/>
    </xf>
    <xf numFmtId="0" fontId="17" fillId="18" borderId="6" xfId="0" applyFont="1" applyFill="1" applyBorder="1" applyAlignment="1" applyProtection="1">
      <alignment horizontal="center" vertical="center"/>
    </xf>
    <xf numFmtId="0" fontId="17" fillId="18" borderId="19" xfId="0" applyFont="1" applyFill="1" applyBorder="1" applyAlignment="1" applyProtection="1">
      <alignment horizontal="center" vertical="center"/>
    </xf>
    <xf numFmtId="0" fontId="3" fillId="14" borderId="52" xfId="0" applyFont="1" applyFill="1" applyBorder="1" applyAlignment="1" applyProtection="1">
      <alignment horizontal="center" vertical="center" wrapText="1"/>
    </xf>
    <xf numFmtId="0" fontId="3" fillId="14" borderId="32" xfId="0" applyFont="1" applyFill="1" applyBorder="1" applyAlignment="1" applyProtection="1">
      <alignment horizontal="center" vertical="center" wrapText="1"/>
    </xf>
    <xf numFmtId="0" fontId="3" fillId="14" borderId="40" xfId="0" applyFont="1" applyFill="1" applyBorder="1" applyAlignment="1" applyProtection="1">
      <alignment horizontal="center" vertical="center" wrapText="1"/>
    </xf>
    <xf numFmtId="0" fontId="3" fillId="0" borderId="2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7" xfId="0" applyFont="1" applyBorder="1" applyAlignment="1">
      <alignment horizontal="center" vertical="center" wrapText="1"/>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4" fillId="15" borderId="8" xfId="0" applyFont="1" applyFill="1" applyBorder="1" applyAlignment="1">
      <alignment horizontal="center" vertical="center"/>
    </xf>
    <xf numFmtId="0" fontId="14" fillId="15" borderId="29" xfId="0" applyFont="1" applyFill="1" applyBorder="1" applyAlignment="1">
      <alignment horizontal="center" vertical="center"/>
    </xf>
    <xf numFmtId="0" fontId="14" fillId="15" borderId="9" xfId="0" applyFont="1" applyFill="1" applyBorder="1" applyAlignment="1">
      <alignment horizontal="center" vertical="center"/>
    </xf>
    <xf numFmtId="0" fontId="20" fillId="0" borderId="8" xfId="0" applyFont="1" applyBorder="1" applyAlignment="1">
      <alignment horizontal="center" vertical="center"/>
    </xf>
    <xf numFmtId="0" fontId="20" fillId="0" borderId="29" xfId="0" applyFont="1" applyBorder="1" applyAlignment="1">
      <alignment horizontal="center" vertical="center"/>
    </xf>
    <xf numFmtId="0" fontId="20" fillId="0" borderId="9" xfId="0" applyFont="1" applyBorder="1" applyAlignment="1">
      <alignment horizontal="center" vertical="center"/>
    </xf>
    <xf numFmtId="0" fontId="3" fillId="0" borderId="7" xfId="0" applyFont="1" applyBorder="1" applyAlignment="1">
      <alignment horizontal="center" vertical="center"/>
    </xf>
    <xf numFmtId="0" fontId="21" fillId="15" borderId="7" xfId="0" applyFont="1" applyFill="1" applyBorder="1" applyAlignment="1">
      <alignment horizontal="center" vertical="center" wrapText="1"/>
    </xf>
    <xf numFmtId="0" fontId="3" fillId="0" borderId="73" xfId="0" applyFont="1" applyBorder="1" applyAlignment="1" applyProtection="1">
      <alignment horizontal="center" vertical="center" wrapText="1"/>
    </xf>
    <xf numFmtId="0" fontId="0" fillId="0" borderId="7" xfId="0" applyFill="1" applyBorder="1" applyAlignment="1">
      <alignment horizontal="center" vertical="center"/>
    </xf>
    <xf numFmtId="0" fontId="3" fillId="0" borderId="74" xfId="0" applyFont="1" applyBorder="1" applyAlignment="1" applyProtection="1">
      <alignment horizontal="center" vertical="center" wrapText="1"/>
    </xf>
  </cellXfs>
  <cellStyles count="2">
    <cellStyle name="Hipervínculo" xfId="1" builtinId="8"/>
    <cellStyle name="Normal" xfId="0" builtinId="0"/>
  </cellStyles>
  <dxfs count="750">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10</xdr:col>
      <xdr:colOff>119802</xdr:colOff>
      <xdr:row>21</xdr:row>
      <xdr:rowOff>89645</xdr:rowOff>
    </xdr:from>
    <xdr:to>
      <xdr:col>16</xdr:col>
      <xdr:colOff>80683</xdr:colOff>
      <xdr:row>30</xdr:row>
      <xdr:rowOff>152398</xdr:rowOff>
    </xdr:to>
    <xdr:sp macro="" textlink="">
      <xdr:nvSpPr>
        <xdr:cNvPr id="3" name="Rectángulo 2">
          <a:extLst>
            <a:ext uri="{FF2B5EF4-FFF2-40B4-BE49-F238E27FC236}">
              <a16:creationId xmlns:a16="http://schemas.microsoft.com/office/drawing/2014/main" id="{248B05B3-5B04-4778-AAB3-D3EF3C39AB16}"/>
            </a:ext>
          </a:extLst>
        </xdr:cNvPr>
        <xdr:cNvSpPr/>
      </xdr:nvSpPr>
      <xdr:spPr>
        <a:xfrm>
          <a:off x="6610249" y="4437527"/>
          <a:ext cx="4299799" cy="23935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5400">
              <a:solidFill>
                <a:schemeClr val="bg1">
                  <a:lumMod val="65000"/>
                </a:schemeClr>
              </a:solidFill>
              <a:latin typeface="Arial" panose="020B0604020202020204" pitchFamily="34" charset="0"/>
              <a:cs typeface="Arial" panose="020B0604020202020204" pitchFamily="34" charset="0"/>
            </a:rPr>
            <a:t>BORRADOR</a:t>
          </a:r>
          <a:r>
            <a:rPr lang="es-CO" sz="5400" baseline="0">
              <a:solidFill>
                <a:schemeClr val="bg1">
                  <a:lumMod val="65000"/>
                </a:schemeClr>
              </a:solidFill>
              <a:latin typeface="Arial" panose="020B0604020202020204" pitchFamily="34" charset="0"/>
              <a:cs typeface="Arial" panose="020B0604020202020204" pitchFamily="34" charset="0"/>
            </a:rPr>
            <a:t> </a:t>
          </a:r>
        </a:p>
        <a:p>
          <a:pPr algn="ctr"/>
          <a:r>
            <a:rPr lang="es-CO" sz="54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83ABAAF-B67F-481C-8196-4CBE07C65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7F612B81-F2AE-4D15-805F-5A79340DCE35}"/>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470E089B-E969-401B-B2A8-33871E049F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DC69683B-D3AE-4F57-80FC-09EE32477133}"/>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164C544-0E5F-46E7-8E08-2D211740A6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3CB5F6D3-6FE4-4B89-8E47-28B8ADB64F28}"/>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912AA46-EB91-41EA-A582-4F6E2F54E3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F6B533DC-1B38-4D31-81AB-5D6547659762}"/>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ABD2578-8311-486C-9215-441D0C6613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DC0AAA1C-7407-491A-A4F3-0FA8E4D20ED6}"/>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F90B8F6-7214-4D95-8244-4ECAD5F82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A120DD74-A031-4A5A-AAF3-30468972107F}"/>
            </a:ext>
          </a:extLst>
        </xdr:cNvPr>
        <xdr:cNvSpPr/>
      </xdr:nvSpPr>
      <xdr:spPr>
        <a:xfrm>
          <a:off x="17171670" y="1181100"/>
          <a:ext cx="3705088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634988A-026B-4407-9111-73093A575C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22E2A619-819C-45DE-9E18-0B25268A2F83}"/>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F3F74508-35AE-41E9-B2E6-C3B960CB37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738B7797-8AC2-42E7-866B-9DFA578F4984}"/>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174B221-6686-4B25-940E-E21B5F37B9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AA53C50A-5771-4C88-9239-68FF0DB68808}"/>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4FDEE71D-1591-4D13-ACEC-0D25BF21CE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248024F7-40FD-4FA3-BD30-A89D3B57CFA2}"/>
            </a:ext>
          </a:extLst>
        </xdr:cNvPr>
        <xdr:cNvSpPr/>
      </xdr:nvSpPr>
      <xdr:spPr>
        <a:xfrm>
          <a:off x="17171670" y="1181100"/>
          <a:ext cx="3705088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6DFCBD6-DAB8-4B54-8C92-5D2702FCD1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B1B42B2C-0659-4BD4-B819-B85582ACB931}"/>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067A2B3-1DFC-4569-8AAF-973E620B7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C76BA314-7A74-4185-A924-889B1C1BEECB}"/>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691E958-AB90-43C2-9623-BDF88603E0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525207A3-F2EB-4304-A19D-ED97B80886BE}"/>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A08AB78E-68D2-417D-AF59-F814D061A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6ECE7DCD-DFF3-42D2-9AC4-F58ED1D402C7}"/>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D4B62B1-096F-4CF3-8DCA-3DFC8667AC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EE6B4BD1-3D5A-4646-8608-6104396E828E}"/>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16E0DB5-FC3A-41CC-8A8C-06CDC19357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B0B8BD8E-C649-466F-A0F0-CDAF83E27790}"/>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BCD838A-FCC7-4629-9907-979A85B74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16BEDA97-EE19-4AFB-8AB4-3BF03D509472}"/>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8AF379C-7338-4622-ADD9-ABCE19D95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CAE305E0-8035-4B4E-AE86-15BBC482C2F2}"/>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B17B3FD-D39E-436A-B8E5-25AF0DA15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49BCAA63-D515-486B-B0DF-966430D3D42B}"/>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E8381BF-639E-4DCC-A96D-4BC8203FB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35</xdr:col>
      <xdr:colOff>77561</xdr:colOff>
      <xdr:row>3</xdr:row>
      <xdr:rowOff>161925</xdr:rowOff>
    </xdr:from>
    <xdr:to>
      <xdr:col>68</xdr:col>
      <xdr:colOff>314325</xdr:colOff>
      <xdr:row>10</xdr:row>
      <xdr:rowOff>419100</xdr:rowOff>
    </xdr:to>
    <xdr:sp macro="" textlink="">
      <xdr:nvSpPr>
        <xdr:cNvPr id="5" name="Rectángulo 4">
          <a:extLst>
            <a:ext uri="{FF2B5EF4-FFF2-40B4-BE49-F238E27FC236}">
              <a16:creationId xmlns:a16="http://schemas.microsoft.com/office/drawing/2014/main" id="{D701FA65-F55C-490B-84D4-8C040C3DCF9D}"/>
            </a:ext>
          </a:extLst>
        </xdr:cNvPr>
        <xdr:cNvSpPr/>
      </xdr:nvSpPr>
      <xdr:spPr>
        <a:xfrm>
          <a:off x="26099861" y="1571625"/>
          <a:ext cx="37088989" cy="2019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05FB4ED-B187-4B0B-AA18-BB7F6A0C03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F452FAFD-0FAC-464C-8881-9D65E3F80B3B}"/>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2EB7E8E-70F3-452E-8E4C-E1CA21FE5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68C7D710-1DE0-43DB-B724-0318431EE853}"/>
            </a:ext>
          </a:extLst>
        </xdr:cNvPr>
        <xdr:cNvSpPr/>
      </xdr:nvSpPr>
      <xdr:spPr>
        <a:xfrm>
          <a:off x="17183100" y="1181100"/>
          <a:ext cx="37088989" cy="2019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F9B0F60-0698-4ED0-B71F-7187DD6E18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B3C3FA05-226E-4F85-876F-7601E25B8F5E}"/>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8FD8C41F-7D73-4DA6-94CF-57368A82E6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4D09A57F-E802-4EA0-A870-C21F6A714AB8}"/>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574675</xdr:colOff>
      <xdr:row>13</xdr:row>
      <xdr:rowOff>9524</xdr:rowOff>
    </xdr:from>
    <xdr:to>
      <xdr:col>8</xdr:col>
      <xdr:colOff>1168399</xdr:colOff>
      <xdr:row>23</xdr:row>
      <xdr:rowOff>50800</xdr:rowOff>
    </xdr:to>
    <xdr:grpSp>
      <xdr:nvGrpSpPr>
        <xdr:cNvPr id="2" name="Grupo 1">
          <a:extLst>
            <a:ext uri="{FF2B5EF4-FFF2-40B4-BE49-F238E27FC236}">
              <a16:creationId xmlns:a16="http://schemas.microsoft.com/office/drawing/2014/main" id="{044DEBA8-F74D-474A-8172-D0BE76DA87FC}"/>
            </a:ext>
          </a:extLst>
        </xdr:cNvPr>
        <xdr:cNvGrpSpPr/>
      </xdr:nvGrpSpPr>
      <xdr:grpSpPr>
        <a:xfrm>
          <a:off x="739775" y="9547224"/>
          <a:ext cx="5661024" cy="3914776"/>
          <a:chOff x="2517680" y="5495924"/>
          <a:chExt cx="7169245" cy="3976809"/>
        </a:xfrm>
      </xdr:grpSpPr>
      <xdr:pic>
        <xdr:nvPicPr>
          <xdr:cNvPr id="3" name="Imagen 2">
            <a:extLst>
              <a:ext uri="{FF2B5EF4-FFF2-40B4-BE49-F238E27FC236}">
                <a16:creationId xmlns:a16="http://schemas.microsoft.com/office/drawing/2014/main" id="{4360E6A2-5D67-405A-B6BF-90933A6B9207}"/>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78A43535-9820-46BA-B7AF-4A30A5FDF2FF}"/>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A3AB470-3942-4BC1-A15E-AD4075A1566E}"/>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436E2CD5-563A-4889-9E45-25B224D5681F}"/>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xdr:col>
      <xdr:colOff>42863</xdr:colOff>
      <xdr:row>1</xdr:row>
      <xdr:rowOff>78581</xdr:rowOff>
    </xdr:from>
    <xdr:to>
      <xdr:col>2</xdr:col>
      <xdr:colOff>700088</xdr:colOff>
      <xdr:row>3</xdr:row>
      <xdr:rowOff>131445</xdr:rowOff>
    </xdr:to>
    <xdr:pic>
      <xdr:nvPicPr>
        <xdr:cNvPr id="7" name="Imagen 6">
          <a:extLst>
            <a:ext uri="{FF2B5EF4-FFF2-40B4-BE49-F238E27FC236}">
              <a16:creationId xmlns:a16="http://schemas.microsoft.com/office/drawing/2014/main" id="{0A039433-2695-467E-9413-E7F29B042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2883" y="253841"/>
          <a:ext cx="1449705" cy="86820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D7A1DDE-5158-4615-8CF3-D96CDB978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86CF1010-1594-4DA2-84DA-C3C11578BF30}"/>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C2A9987-7507-41FE-9A6F-2FABABCD43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EE8B5042-0AF8-43FC-9A52-1D761E6D32DD}"/>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4F17197-7EA0-4E56-88C4-62C97BB9A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2F8B4CC2-D0C5-4E5F-B69C-02CD76F1B13F}"/>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1970EF01-930D-4FE5-931B-18AB748289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4BDC12FB-3356-4B88-A3F8-0CE88482B1DE}"/>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F05C73F-E99A-49C3-934A-001C2E87C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4B9335F6-9FF9-421D-B166-A08B2299A13F}"/>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990F6F0-AB60-409D-A2A2-A43FAC7208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A76E2764-C096-441A-8E64-81D879A88EC5}"/>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B6D8D7D-7C22-4DAB-B6F1-F02948114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2066AC99-6814-4039-9300-0A9F3D5F37CD}"/>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3859-D973-455B-A1E0-7C096D4DDD29}">
  <dimension ref="A1:AA59"/>
  <sheetViews>
    <sheetView tabSelected="1" zoomScale="70" zoomScaleNormal="70" workbookViewId="0"/>
  </sheetViews>
  <sheetFormatPr baseColWidth="10" defaultColWidth="0" defaultRowHeight="13.8" customHeight="1" zeroHeight="1" x14ac:dyDescent="0.3"/>
  <cols>
    <col min="1" max="2" width="1.44140625" style="2" customWidth="1"/>
    <col min="3" max="4" width="14.33203125" style="2" customWidth="1"/>
    <col min="5" max="5" width="2.77734375" style="2" customWidth="1"/>
    <col min="6" max="7" width="14.33203125" style="2" customWidth="1"/>
    <col min="8" max="8" width="2.77734375" style="2" customWidth="1"/>
    <col min="9" max="10" width="14.33203125" style="2" customWidth="1"/>
    <col min="11" max="11" width="2.77734375" style="2" customWidth="1"/>
    <col min="12" max="13" width="14.44140625" style="2" customWidth="1"/>
    <col min="14" max="14" width="2.77734375" style="2" customWidth="1"/>
    <col min="15" max="16" width="14.33203125" style="2" customWidth="1"/>
    <col min="17" max="17" width="2.77734375" style="2" customWidth="1"/>
    <col min="18" max="19" width="14.33203125" style="2" customWidth="1"/>
    <col min="20" max="20" width="2.77734375" style="2" customWidth="1"/>
    <col min="21" max="22" width="14.109375" style="2" customWidth="1"/>
    <col min="23" max="23" width="2.77734375" style="2" customWidth="1"/>
    <col min="24" max="25" width="14.33203125" style="2" customWidth="1"/>
    <col min="26" max="26" width="1.44140625" style="2" customWidth="1"/>
    <col min="27" max="27" width="11.44140625" style="2" customWidth="1"/>
    <col min="28" max="16384" width="11.44140625" style="2" hidden="1"/>
  </cols>
  <sheetData>
    <row r="1" spans="1:27" ht="7.5" customHeight="1" thickBot="1" x14ac:dyDescent="0.35">
      <c r="A1" s="1" t="s">
        <v>267</v>
      </c>
      <c r="B1" s="1"/>
      <c r="C1" s="1"/>
      <c r="D1" s="1"/>
      <c r="E1" s="1"/>
      <c r="F1" s="1"/>
      <c r="G1" s="1"/>
      <c r="H1" s="1"/>
      <c r="I1" s="1"/>
      <c r="J1" s="1"/>
      <c r="K1" s="1"/>
      <c r="L1" s="1"/>
      <c r="M1" s="1"/>
      <c r="N1" s="1"/>
      <c r="O1" s="1"/>
      <c r="P1" s="1"/>
      <c r="Q1" s="1"/>
      <c r="R1" s="1"/>
      <c r="S1" s="1"/>
      <c r="T1" s="1"/>
      <c r="U1" s="1"/>
      <c r="V1" s="1"/>
      <c r="W1" s="1"/>
      <c r="X1" s="1"/>
      <c r="Y1" s="1"/>
      <c r="Z1" s="1"/>
      <c r="AA1" s="1"/>
    </row>
    <row r="2" spans="1:27" ht="7.5" customHeight="1" thickTop="1" x14ac:dyDescent="0.3">
      <c r="A2" s="1"/>
      <c r="B2" s="3"/>
      <c r="C2" s="4"/>
      <c r="D2" s="4"/>
      <c r="E2" s="112"/>
      <c r="F2" s="112"/>
      <c r="G2" s="112"/>
      <c r="H2" s="112"/>
      <c r="I2" s="112"/>
      <c r="J2" s="112"/>
      <c r="K2" s="112"/>
      <c r="L2" s="112"/>
      <c r="M2" s="112"/>
      <c r="N2" s="112"/>
      <c r="O2" s="112"/>
      <c r="P2" s="112"/>
      <c r="Q2" s="112"/>
      <c r="R2" s="112"/>
      <c r="S2" s="112"/>
      <c r="T2" s="112"/>
      <c r="U2" s="112"/>
      <c r="V2" s="112"/>
      <c r="W2" s="112"/>
      <c r="X2" s="4"/>
      <c r="Y2" s="4"/>
      <c r="Z2" s="5"/>
      <c r="AA2" s="6"/>
    </row>
    <row r="3" spans="1:27" ht="18" customHeight="1" x14ac:dyDescent="0.3">
      <c r="A3" s="1"/>
      <c r="B3" s="7"/>
      <c r="C3" s="113" t="s">
        <v>730</v>
      </c>
      <c r="D3" s="113"/>
      <c r="E3" s="113"/>
      <c r="F3" s="113"/>
      <c r="G3" s="113"/>
      <c r="H3" s="113"/>
      <c r="I3" s="113"/>
      <c r="J3" s="113"/>
      <c r="K3" s="113"/>
      <c r="L3" s="113"/>
      <c r="M3" s="113"/>
      <c r="N3" s="113"/>
      <c r="O3" s="113"/>
      <c r="P3" s="113"/>
      <c r="Q3" s="113"/>
      <c r="R3" s="113"/>
      <c r="S3" s="113"/>
      <c r="T3" s="113"/>
      <c r="U3" s="113"/>
      <c r="V3" s="113"/>
      <c r="W3" s="113"/>
      <c r="X3" s="113"/>
      <c r="Y3" s="113"/>
      <c r="Z3" s="8"/>
      <c r="AA3" s="6"/>
    </row>
    <row r="4" spans="1:27" ht="18" customHeight="1" x14ac:dyDescent="0.3">
      <c r="A4" s="1"/>
      <c r="B4" s="7"/>
      <c r="C4" s="113"/>
      <c r="D4" s="113"/>
      <c r="E4" s="113"/>
      <c r="F4" s="113"/>
      <c r="G4" s="113"/>
      <c r="H4" s="113"/>
      <c r="I4" s="113"/>
      <c r="J4" s="113"/>
      <c r="K4" s="113"/>
      <c r="L4" s="113"/>
      <c r="M4" s="113"/>
      <c r="N4" s="113"/>
      <c r="O4" s="113"/>
      <c r="P4" s="113"/>
      <c r="Q4" s="113"/>
      <c r="R4" s="113"/>
      <c r="S4" s="113"/>
      <c r="T4" s="113"/>
      <c r="U4" s="113"/>
      <c r="V4" s="113"/>
      <c r="W4" s="113"/>
      <c r="X4" s="113"/>
      <c r="Y4" s="113"/>
      <c r="Z4" s="8"/>
      <c r="AA4" s="6"/>
    </row>
    <row r="5" spans="1:27" ht="7.5" customHeight="1" x14ac:dyDescent="0.3">
      <c r="A5" s="1"/>
      <c r="B5" s="7"/>
      <c r="C5" s="9"/>
      <c r="D5" s="9"/>
      <c r="E5" s="9"/>
      <c r="F5" s="9"/>
      <c r="G5" s="9"/>
      <c r="H5" s="9"/>
      <c r="I5" s="9"/>
      <c r="J5" s="9"/>
      <c r="K5" s="9"/>
      <c r="L5" s="9"/>
      <c r="M5" s="9"/>
      <c r="N5" s="9"/>
      <c r="O5" s="9"/>
      <c r="P5" s="9"/>
      <c r="Q5" s="9"/>
      <c r="R5" s="9"/>
      <c r="S5" s="9"/>
      <c r="T5" s="9"/>
      <c r="U5" s="9"/>
      <c r="V5" s="9"/>
      <c r="W5" s="9"/>
      <c r="X5" s="9"/>
      <c r="Y5" s="9"/>
      <c r="Z5" s="8"/>
      <c r="AA5" s="6"/>
    </row>
    <row r="6" spans="1:27" x14ac:dyDescent="0.3">
      <c r="A6" s="1"/>
      <c r="B6" s="7"/>
      <c r="C6" s="114" t="s">
        <v>0</v>
      </c>
      <c r="D6" s="114"/>
      <c r="E6" s="115">
        <v>44923</v>
      </c>
      <c r="F6" s="116"/>
      <c r="G6" s="116"/>
      <c r="H6" s="9"/>
      <c r="I6" s="9"/>
      <c r="J6" s="9"/>
      <c r="K6" s="9"/>
      <c r="L6" s="9"/>
      <c r="M6" s="9"/>
      <c r="N6" s="9"/>
      <c r="O6" s="9"/>
      <c r="P6" s="9"/>
      <c r="Q6" s="9"/>
      <c r="R6" s="9"/>
      <c r="S6" s="9"/>
      <c r="T6" s="9"/>
      <c r="U6" s="9"/>
      <c r="V6" s="9"/>
      <c r="W6" s="9"/>
      <c r="X6" s="9"/>
      <c r="Y6" s="9"/>
      <c r="Z6" s="8"/>
      <c r="AA6" s="6"/>
    </row>
    <row r="7" spans="1:27" ht="7.5" customHeight="1" x14ac:dyDescent="0.3">
      <c r="A7" s="1"/>
      <c r="B7" s="7"/>
      <c r="C7" s="9"/>
      <c r="D7" s="9"/>
      <c r="E7" s="9"/>
      <c r="F7" s="9"/>
      <c r="G7" s="9"/>
      <c r="H7" s="9"/>
      <c r="I7" s="9"/>
      <c r="J7" s="9"/>
      <c r="K7" s="9"/>
      <c r="L7" s="9"/>
      <c r="M7" s="9"/>
      <c r="N7" s="9"/>
      <c r="O7" s="9"/>
      <c r="P7" s="9"/>
      <c r="Q7" s="9"/>
      <c r="R7" s="9"/>
      <c r="S7" s="9"/>
      <c r="T7" s="9"/>
      <c r="U7" s="9"/>
      <c r="V7" s="9"/>
      <c r="W7" s="9"/>
      <c r="X7" s="9"/>
      <c r="Y7" s="9"/>
      <c r="Z7" s="8"/>
      <c r="AA7" s="6"/>
    </row>
    <row r="8" spans="1:27" ht="38.25" customHeight="1" x14ac:dyDescent="0.3">
      <c r="A8" s="1"/>
      <c r="B8" s="7"/>
      <c r="C8" s="117" t="s">
        <v>1</v>
      </c>
      <c r="D8" s="117"/>
      <c r="E8" s="9"/>
      <c r="F8" s="118" t="s">
        <v>2</v>
      </c>
      <c r="G8" s="118"/>
      <c r="H8" s="9"/>
      <c r="I8" s="119" t="s">
        <v>3</v>
      </c>
      <c r="J8" s="119"/>
      <c r="K8" s="9"/>
      <c r="L8" s="120" t="s">
        <v>4</v>
      </c>
      <c r="M8" s="120"/>
      <c r="N8" s="9"/>
      <c r="O8" s="121" t="s">
        <v>5</v>
      </c>
      <c r="P8" s="121"/>
      <c r="Q8" s="9"/>
      <c r="R8" s="122" t="s">
        <v>6</v>
      </c>
      <c r="S8" s="122"/>
      <c r="T8" s="122"/>
      <c r="U8" s="122"/>
      <c r="V8" s="122"/>
      <c r="W8" s="9"/>
      <c r="X8" s="123" t="s">
        <v>7</v>
      </c>
      <c r="Y8" s="123"/>
      <c r="Z8" s="8"/>
      <c r="AA8" s="6"/>
    </row>
    <row r="9" spans="1:27" ht="7.5" customHeight="1" x14ac:dyDescent="0.3">
      <c r="A9" s="1"/>
      <c r="B9" s="7"/>
      <c r="C9" s="9"/>
      <c r="D9" s="9"/>
      <c r="E9" s="9"/>
      <c r="F9" s="9"/>
      <c r="G9" s="10"/>
      <c r="H9" s="9"/>
      <c r="I9" s="9"/>
      <c r="J9" s="9"/>
      <c r="K9" s="9"/>
      <c r="L9" s="9"/>
      <c r="M9" s="9"/>
      <c r="N9" s="9"/>
      <c r="O9" s="9"/>
      <c r="P9" s="9"/>
      <c r="Q9" s="9"/>
      <c r="R9" s="9"/>
      <c r="S9" s="9"/>
      <c r="T9" s="9"/>
      <c r="U9" s="9"/>
      <c r="V9" s="9"/>
      <c r="W9" s="9"/>
      <c r="X9" s="9"/>
      <c r="Y9" s="9"/>
      <c r="Z9" s="8"/>
      <c r="AA9" s="6"/>
    </row>
    <row r="10" spans="1:27" ht="37.5" customHeight="1" x14ac:dyDescent="0.3">
      <c r="A10" s="1"/>
      <c r="B10" s="7"/>
      <c r="C10" s="103" t="s">
        <v>8</v>
      </c>
      <c r="D10" s="103"/>
      <c r="E10" s="9"/>
      <c r="F10" s="99" t="s">
        <v>9</v>
      </c>
      <c r="G10" s="99"/>
      <c r="H10" s="11"/>
      <c r="I10" s="102" t="s">
        <v>10</v>
      </c>
      <c r="J10" s="102"/>
      <c r="K10" s="11"/>
      <c r="L10" s="107" t="s">
        <v>11</v>
      </c>
      <c r="M10" s="108"/>
      <c r="N10" s="9"/>
      <c r="O10" s="109" t="s">
        <v>12</v>
      </c>
      <c r="P10" s="109"/>
      <c r="Q10" s="9"/>
      <c r="R10" s="100" t="s">
        <v>13</v>
      </c>
      <c r="S10" s="100"/>
      <c r="T10" s="11"/>
      <c r="U10" s="100" t="s">
        <v>14</v>
      </c>
      <c r="V10" s="100"/>
      <c r="W10" s="9"/>
      <c r="X10" s="110" t="s">
        <v>15</v>
      </c>
      <c r="Y10" s="110"/>
      <c r="Z10" s="8"/>
      <c r="AA10" s="6"/>
    </row>
    <row r="11" spans="1:27" ht="13.8" customHeight="1" x14ac:dyDescent="0.3">
      <c r="A11" s="1"/>
      <c r="B11" s="7"/>
      <c r="C11" s="104" t="s">
        <v>16</v>
      </c>
      <c r="D11" s="94" t="s">
        <v>17</v>
      </c>
      <c r="E11" s="9"/>
      <c r="F11" s="93" t="s">
        <v>18</v>
      </c>
      <c r="G11" s="94" t="s">
        <v>17</v>
      </c>
      <c r="H11" s="12"/>
      <c r="I11" s="101" t="s">
        <v>19</v>
      </c>
      <c r="J11" s="98" t="s">
        <v>17</v>
      </c>
      <c r="K11" s="12"/>
      <c r="L11" s="106" t="s">
        <v>20</v>
      </c>
      <c r="M11" s="98" t="s">
        <v>17</v>
      </c>
      <c r="N11" s="9"/>
      <c r="O11" s="111" t="s">
        <v>21</v>
      </c>
      <c r="P11" s="94" t="s">
        <v>17</v>
      </c>
      <c r="Q11" s="9"/>
      <c r="R11" s="96" t="s">
        <v>22</v>
      </c>
      <c r="S11" s="94" t="s">
        <v>17</v>
      </c>
      <c r="T11" s="12"/>
      <c r="U11" s="96" t="s">
        <v>23</v>
      </c>
      <c r="V11" s="94" t="s">
        <v>17</v>
      </c>
      <c r="W11" s="9"/>
      <c r="X11" s="110" t="s">
        <v>499</v>
      </c>
      <c r="Y11" s="94" t="s">
        <v>17</v>
      </c>
      <c r="Z11" s="8"/>
      <c r="AA11" s="6"/>
    </row>
    <row r="12" spans="1:27" ht="13.8" customHeight="1" x14ac:dyDescent="0.3">
      <c r="A12" s="1"/>
      <c r="B12" s="7"/>
      <c r="C12" s="104"/>
      <c r="D12" s="94"/>
      <c r="E12" s="9"/>
      <c r="F12" s="93"/>
      <c r="G12" s="94"/>
      <c r="H12" s="12"/>
      <c r="I12" s="101"/>
      <c r="J12" s="98"/>
      <c r="K12" s="12"/>
      <c r="L12" s="106"/>
      <c r="M12" s="98"/>
      <c r="N12" s="9"/>
      <c r="O12" s="111"/>
      <c r="P12" s="94"/>
      <c r="Q12" s="9"/>
      <c r="R12" s="96"/>
      <c r="S12" s="94"/>
      <c r="T12" s="12"/>
      <c r="U12" s="96"/>
      <c r="V12" s="94"/>
      <c r="W12" s="9"/>
      <c r="X12" s="110"/>
      <c r="Y12" s="94"/>
      <c r="Z12" s="8"/>
      <c r="AA12" s="6"/>
    </row>
    <row r="13" spans="1:27" ht="7.5" customHeight="1" x14ac:dyDescent="0.3">
      <c r="A13" s="1"/>
      <c r="B13" s="7"/>
      <c r="C13" s="9"/>
      <c r="D13" s="12"/>
      <c r="E13" s="9"/>
      <c r="F13" s="9"/>
      <c r="G13" s="12"/>
      <c r="H13" s="12"/>
      <c r="I13" s="9"/>
      <c r="J13" s="12"/>
      <c r="K13" s="12"/>
      <c r="L13" s="9"/>
      <c r="M13" s="12"/>
      <c r="N13" s="9"/>
      <c r="O13" s="13"/>
      <c r="P13" s="13"/>
      <c r="Q13" s="9"/>
      <c r="R13" s="14"/>
      <c r="S13" s="12"/>
      <c r="T13" s="12"/>
      <c r="U13" s="9"/>
      <c r="V13" s="12"/>
      <c r="W13" s="9"/>
      <c r="X13" s="15"/>
      <c r="Y13" s="12"/>
      <c r="Z13" s="8"/>
      <c r="AA13" s="6"/>
    </row>
    <row r="14" spans="1:27" ht="37.5" customHeight="1" x14ac:dyDescent="0.3">
      <c r="A14" s="1"/>
      <c r="B14" s="7"/>
      <c r="C14" s="103" t="s">
        <v>24</v>
      </c>
      <c r="D14" s="103"/>
      <c r="E14" s="9"/>
      <c r="F14" s="99" t="s">
        <v>25</v>
      </c>
      <c r="G14" s="99"/>
      <c r="H14" s="11"/>
      <c r="I14" s="102" t="s">
        <v>26</v>
      </c>
      <c r="J14" s="102"/>
      <c r="K14" s="11"/>
      <c r="L14" s="105" t="s">
        <v>27</v>
      </c>
      <c r="M14" s="105"/>
      <c r="N14" s="9"/>
      <c r="O14" s="13"/>
      <c r="P14" s="13"/>
      <c r="Q14" s="9"/>
      <c r="R14" s="100" t="s">
        <v>28</v>
      </c>
      <c r="S14" s="100"/>
      <c r="T14" s="12"/>
      <c r="U14" s="100" t="s">
        <v>29</v>
      </c>
      <c r="V14" s="100"/>
      <c r="W14" s="9"/>
      <c r="X14" s="95"/>
      <c r="Y14" s="95"/>
      <c r="Z14" s="8"/>
      <c r="AA14" s="6"/>
    </row>
    <row r="15" spans="1:27" ht="13.8" customHeight="1" x14ac:dyDescent="0.3">
      <c r="A15" s="1"/>
      <c r="B15" s="7"/>
      <c r="C15" s="104" t="s">
        <v>30</v>
      </c>
      <c r="D15" s="94" t="s">
        <v>17</v>
      </c>
      <c r="E15" s="9"/>
      <c r="F15" s="93" t="s">
        <v>31</v>
      </c>
      <c r="G15" s="94" t="s">
        <v>17</v>
      </c>
      <c r="H15" s="12"/>
      <c r="I15" s="101" t="s">
        <v>520</v>
      </c>
      <c r="J15" s="94" t="s">
        <v>17</v>
      </c>
      <c r="K15" s="12"/>
      <c r="L15" s="106" t="s">
        <v>32</v>
      </c>
      <c r="M15" s="98" t="s">
        <v>17</v>
      </c>
      <c r="N15" s="9"/>
      <c r="O15" s="13"/>
      <c r="P15" s="13"/>
      <c r="Q15" s="9"/>
      <c r="R15" s="96" t="s">
        <v>531</v>
      </c>
      <c r="S15" s="94" t="s">
        <v>17</v>
      </c>
      <c r="T15" s="9"/>
      <c r="U15" s="96" t="s">
        <v>33</v>
      </c>
      <c r="V15" s="94" t="s">
        <v>17</v>
      </c>
      <c r="W15" s="9"/>
      <c r="X15" s="11"/>
      <c r="Y15" s="11"/>
      <c r="Z15" s="8"/>
      <c r="AA15" s="6"/>
    </row>
    <row r="16" spans="1:27" ht="13.8" customHeight="1" x14ac:dyDescent="0.3">
      <c r="A16" s="1"/>
      <c r="B16" s="7"/>
      <c r="C16" s="104"/>
      <c r="D16" s="94"/>
      <c r="E16" s="9"/>
      <c r="F16" s="93"/>
      <c r="G16" s="94"/>
      <c r="H16" s="12"/>
      <c r="I16" s="101"/>
      <c r="J16" s="94"/>
      <c r="K16" s="12"/>
      <c r="L16" s="106"/>
      <c r="M16" s="98"/>
      <c r="N16" s="9"/>
      <c r="O16" s="13"/>
      <c r="P16" s="13"/>
      <c r="Q16" s="9"/>
      <c r="R16" s="96"/>
      <c r="S16" s="94"/>
      <c r="T16" s="11"/>
      <c r="U16" s="96"/>
      <c r="V16" s="94"/>
      <c r="W16" s="9"/>
      <c r="X16" s="11"/>
      <c r="Y16" s="11"/>
      <c r="Z16" s="8"/>
      <c r="AA16" s="6"/>
    </row>
    <row r="17" spans="1:27" ht="7.5" customHeight="1" x14ac:dyDescent="0.3">
      <c r="A17" s="1"/>
      <c r="B17" s="7"/>
      <c r="C17" s="9"/>
      <c r="D17" s="9"/>
      <c r="E17" s="9"/>
      <c r="F17" s="9"/>
      <c r="G17" s="9"/>
      <c r="H17" s="9"/>
      <c r="I17" s="9"/>
      <c r="J17" s="9"/>
      <c r="K17" s="9"/>
      <c r="L17" s="9"/>
      <c r="M17" s="9"/>
      <c r="N17" s="9"/>
      <c r="O17" s="13"/>
      <c r="P17" s="13"/>
      <c r="Q17" s="9"/>
      <c r="R17" s="9"/>
      <c r="S17" s="9"/>
      <c r="T17" s="12"/>
      <c r="U17" s="11"/>
      <c r="V17" s="11"/>
      <c r="W17" s="9"/>
      <c r="X17" s="11"/>
      <c r="Y17" s="11"/>
      <c r="Z17" s="8"/>
      <c r="AA17" s="6"/>
    </row>
    <row r="18" spans="1:27" ht="37.5" customHeight="1" x14ac:dyDescent="0.3">
      <c r="A18" s="1"/>
      <c r="B18" s="7"/>
      <c r="C18" s="103" t="s">
        <v>34</v>
      </c>
      <c r="D18" s="103"/>
      <c r="E18" s="9"/>
      <c r="F18" s="99" t="s">
        <v>35</v>
      </c>
      <c r="G18" s="99"/>
      <c r="H18" s="11"/>
      <c r="I18" s="102" t="s">
        <v>36</v>
      </c>
      <c r="J18" s="102"/>
      <c r="K18" s="11"/>
      <c r="L18" s="105" t="s">
        <v>37</v>
      </c>
      <c r="M18" s="105"/>
      <c r="N18" s="9"/>
      <c r="O18" s="13"/>
      <c r="P18" s="13"/>
      <c r="Q18" s="9"/>
      <c r="R18" s="100" t="s">
        <v>38</v>
      </c>
      <c r="S18" s="100"/>
      <c r="T18" s="12"/>
      <c r="U18" s="100" t="s">
        <v>461</v>
      </c>
      <c r="V18" s="100"/>
      <c r="W18" s="9"/>
      <c r="X18" s="15"/>
      <c r="Y18" s="11"/>
      <c r="Z18" s="8"/>
      <c r="AA18" s="6"/>
    </row>
    <row r="19" spans="1:27" ht="13.8" customHeight="1" x14ac:dyDescent="0.3">
      <c r="A19" s="1"/>
      <c r="B19" s="7"/>
      <c r="C19" s="104" t="s">
        <v>39</v>
      </c>
      <c r="D19" s="98" t="s">
        <v>17</v>
      </c>
      <c r="E19" s="9"/>
      <c r="F19" s="93" t="s">
        <v>40</v>
      </c>
      <c r="G19" s="94" t="s">
        <v>17</v>
      </c>
      <c r="H19" s="12"/>
      <c r="I19" s="101" t="s">
        <v>41</v>
      </c>
      <c r="J19" s="270" t="s">
        <v>694</v>
      </c>
      <c r="K19" s="12"/>
      <c r="L19" s="106" t="s">
        <v>568</v>
      </c>
      <c r="M19" s="94" t="s">
        <v>17</v>
      </c>
      <c r="N19" s="9"/>
      <c r="O19" s="13"/>
      <c r="P19" s="13"/>
      <c r="Q19" s="9"/>
      <c r="R19" s="96" t="s">
        <v>42</v>
      </c>
      <c r="S19" s="94" t="s">
        <v>17</v>
      </c>
      <c r="T19" s="9"/>
      <c r="U19" s="96" t="s">
        <v>494</v>
      </c>
      <c r="V19" s="94" t="s">
        <v>17</v>
      </c>
      <c r="W19" s="9"/>
      <c r="X19" s="15"/>
      <c r="Y19" s="12"/>
      <c r="Z19" s="8"/>
      <c r="AA19" s="6"/>
    </row>
    <row r="20" spans="1:27" ht="13.8" customHeight="1" x14ac:dyDescent="0.3">
      <c r="A20" s="1"/>
      <c r="B20" s="7"/>
      <c r="C20" s="104"/>
      <c r="D20" s="98"/>
      <c r="E20" s="9"/>
      <c r="F20" s="93"/>
      <c r="G20" s="94"/>
      <c r="H20" s="12"/>
      <c r="I20" s="101"/>
      <c r="J20" s="270"/>
      <c r="K20" s="12"/>
      <c r="L20" s="106"/>
      <c r="M20" s="94"/>
      <c r="N20" s="9"/>
      <c r="O20" s="13"/>
      <c r="P20" s="13"/>
      <c r="Q20" s="9"/>
      <c r="R20" s="96"/>
      <c r="S20" s="94"/>
      <c r="T20" s="11"/>
      <c r="U20" s="96"/>
      <c r="V20" s="94"/>
      <c r="W20" s="9"/>
      <c r="X20" s="15"/>
      <c r="Y20" s="12"/>
      <c r="Z20" s="8"/>
      <c r="AA20" s="6"/>
    </row>
    <row r="21" spans="1:27" ht="7.5" customHeight="1" x14ac:dyDescent="0.3">
      <c r="A21" s="1"/>
      <c r="B21" s="7"/>
      <c r="C21" s="9"/>
      <c r="D21" s="9"/>
      <c r="E21" s="9"/>
      <c r="F21" s="9"/>
      <c r="G21" s="9"/>
      <c r="H21" s="9"/>
      <c r="I21" s="9"/>
      <c r="J21" s="9"/>
      <c r="K21" s="13"/>
      <c r="L21" s="13"/>
      <c r="M21" s="13"/>
      <c r="N21" s="9"/>
      <c r="O21" s="13"/>
      <c r="P21" s="13"/>
      <c r="Q21" s="9"/>
      <c r="R21" s="9"/>
      <c r="S21" s="9"/>
      <c r="T21" s="12"/>
      <c r="U21" s="11"/>
      <c r="V21" s="11"/>
      <c r="W21" s="9"/>
      <c r="X21" s="9"/>
      <c r="Y21" s="9"/>
      <c r="Z21" s="8"/>
      <c r="AA21" s="6"/>
    </row>
    <row r="22" spans="1:27" ht="37.5" customHeight="1" x14ac:dyDescent="0.3">
      <c r="A22" s="1"/>
      <c r="B22" s="7"/>
      <c r="C22" s="103" t="s">
        <v>44</v>
      </c>
      <c r="D22" s="103"/>
      <c r="E22" s="9"/>
      <c r="F22" s="99" t="s">
        <v>45</v>
      </c>
      <c r="G22" s="99"/>
      <c r="H22" s="11"/>
      <c r="I22" s="102" t="s">
        <v>46</v>
      </c>
      <c r="J22" s="102"/>
      <c r="K22" s="13"/>
      <c r="L22" s="13"/>
      <c r="M22" s="13"/>
      <c r="N22" s="13"/>
      <c r="O22" s="13"/>
      <c r="P22" s="13"/>
      <c r="Q22" s="9"/>
      <c r="R22" s="100" t="s">
        <v>47</v>
      </c>
      <c r="S22" s="100"/>
      <c r="T22" s="12"/>
      <c r="U22" s="100" t="s">
        <v>48</v>
      </c>
      <c r="V22" s="100"/>
      <c r="W22" s="9"/>
      <c r="X22" s="16"/>
      <c r="Y22" s="16"/>
      <c r="Z22" s="8"/>
      <c r="AA22" s="6"/>
    </row>
    <row r="23" spans="1:27" x14ac:dyDescent="0.3">
      <c r="A23" s="1"/>
      <c r="B23" s="7"/>
      <c r="C23" s="104" t="s">
        <v>49</v>
      </c>
      <c r="D23" s="94" t="s">
        <v>17</v>
      </c>
      <c r="E23" s="9"/>
      <c r="F23" s="93" t="s">
        <v>50</v>
      </c>
      <c r="G23" s="94" t="s">
        <v>17</v>
      </c>
      <c r="H23" s="12"/>
      <c r="I23" s="101" t="s">
        <v>396</v>
      </c>
      <c r="J23" s="97" t="s">
        <v>17</v>
      </c>
      <c r="K23" s="13"/>
      <c r="L23" s="13"/>
      <c r="M23" s="13"/>
      <c r="N23" s="13"/>
      <c r="O23" s="13"/>
      <c r="P23" s="13"/>
      <c r="Q23" s="9"/>
      <c r="R23" s="96" t="s">
        <v>553</v>
      </c>
      <c r="S23" s="94" t="s">
        <v>17</v>
      </c>
      <c r="T23" s="9"/>
      <c r="U23" s="96" t="s">
        <v>51</v>
      </c>
      <c r="V23" s="94" t="s">
        <v>17</v>
      </c>
      <c r="W23" s="9"/>
      <c r="X23" s="16"/>
      <c r="Y23" s="16"/>
      <c r="Z23" s="8"/>
      <c r="AA23" s="6"/>
    </row>
    <row r="24" spans="1:27" x14ac:dyDescent="0.3">
      <c r="A24" s="1"/>
      <c r="B24" s="7"/>
      <c r="C24" s="104"/>
      <c r="D24" s="94"/>
      <c r="E24" s="9"/>
      <c r="F24" s="93"/>
      <c r="G24" s="94"/>
      <c r="H24" s="12"/>
      <c r="I24" s="101"/>
      <c r="J24" s="97" t="s">
        <v>43</v>
      </c>
      <c r="K24" s="13"/>
      <c r="L24" s="13"/>
      <c r="M24" s="13"/>
      <c r="N24" s="13"/>
      <c r="O24" s="13"/>
      <c r="P24" s="13"/>
      <c r="Q24" s="9"/>
      <c r="R24" s="96"/>
      <c r="S24" s="94"/>
      <c r="T24" s="11"/>
      <c r="U24" s="96"/>
      <c r="V24" s="94"/>
      <c r="W24" s="9"/>
      <c r="X24" s="16"/>
      <c r="Y24" s="16"/>
      <c r="Z24" s="8"/>
      <c r="AA24" s="6"/>
    </row>
    <row r="25" spans="1:27" ht="7.5" customHeight="1" x14ac:dyDescent="0.3">
      <c r="A25" s="1"/>
      <c r="B25" s="7"/>
      <c r="C25" s="9"/>
      <c r="D25" s="9"/>
      <c r="E25" s="9"/>
      <c r="F25" s="9"/>
      <c r="G25" s="9"/>
      <c r="H25" s="9"/>
      <c r="I25" s="9"/>
      <c r="J25" s="9"/>
      <c r="K25" s="13"/>
      <c r="L25" s="13"/>
      <c r="M25" s="13"/>
      <c r="N25" s="13"/>
      <c r="O25" s="13"/>
      <c r="P25" s="13"/>
      <c r="Q25" s="9"/>
      <c r="R25" s="9"/>
      <c r="S25" s="9"/>
      <c r="T25" s="12"/>
      <c r="U25" s="17"/>
      <c r="V25" s="18"/>
      <c r="W25" s="9"/>
      <c r="X25" s="16"/>
      <c r="Y25" s="16"/>
      <c r="Z25" s="8"/>
      <c r="AA25" s="6"/>
    </row>
    <row r="26" spans="1:27" ht="37.5" customHeight="1" x14ac:dyDescent="0.3">
      <c r="A26" s="1"/>
      <c r="B26" s="7"/>
      <c r="C26" s="19"/>
      <c r="D26" s="19"/>
      <c r="E26" s="9"/>
      <c r="F26" s="99" t="s">
        <v>580</v>
      </c>
      <c r="G26" s="99"/>
      <c r="H26" s="11"/>
      <c r="I26" s="102" t="s">
        <v>52</v>
      </c>
      <c r="J26" s="102"/>
      <c r="K26" s="13"/>
      <c r="L26" s="13"/>
      <c r="M26" s="13"/>
      <c r="N26" s="13"/>
      <c r="O26" s="13"/>
      <c r="P26" s="13"/>
      <c r="Q26" s="9"/>
      <c r="R26" s="100" t="s">
        <v>53</v>
      </c>
      <c r="S26" s="100"/>
      <c r="T26" s="12"/>
      <c r="U26" s="100" t="s">
        <v>362</v>
      </c>
      <c r="V26" s="100"/>
      <c r="W26" s="9"/>
      <c r="X26" s="16"/>
      <c r="Y26" s="16"/>
      <c r="Z26" s="8"/>
      <c r="AA26" s="6"/>
    </row>
    <row r="27" spans="1:27" x14ac:dyDescent="0.3">
      <c r="A27" s="1"/>
      <c r="B27" s="7"/>
      <c r="C27" s="19"/>
      <c r="D27" s="19"/>
      <c r="E27" s="9"/>
      <c r="F27" s="93" t="s">
        <v>54</v>
      </c>
      <c r="G27" s="94" t="s">
        <v>17</v>
      </c>
      <c r="H27" s="12"/>
      <c r="I27" s="101" t="s">
        <v>55</v>
      </c>
      <c r="J27" s="94" t="s">
        <v>17</v>
      </c>
      <c r="K27" s="13"/>
      <c r="L27" s="13"/>
      <c r="M27" s="13"/>
      <c r="N27" s="13"/>
      <c r="O27" s="13"/>
      <c r="P27" s="13"/>
      <c r="Q27" s="9"/>
      <c r="R27" s="96" t="s">
        <v>56</v>
      </c>
      <c r="S27" s="94" t="s">
        <v>17</v>
      </c>
      <c r="T27" s="9"/>
      <c r="U27" s="96" t="s">
        <v>57</v>
      </c>
      <c r="V27" s="94" t="s">
        <v>17</v>
      </c>
      <c r="W27" s="9"/>
      <c r="X27" s="16"/>
      <c r="Y27" s="16"/>
      <c r="Z27" s="8"/>
      <c r="AA27" s="6"/>
    </row>
    <row r="28" spans="1:27" x14ac:dyDescent="0.3">
      <c r="A28" s="1"/>
      <c r="B28" s="7"/>
      <c r="C28" s="19"/>
      <c r="D28" s="19"/>
      <c r="E28" s="9"/>
      <c r="F28" s="93"/>
      <c r="G28" s="94"/>
      <c r="H28" s="12"/>
      <c r="I28" s="101"/>
      <c r="J28" s="94"/>
      <c r="K28" s="12"/>
      <c r="L28" s="11"/>
      <c r="M28" s="11"/>
      <c r="N28" s="9"/>
      <c r="O28" s="13"/>
      <c r="P28" s="13"/>
      <c r="Q28" s="9"/>
      <c r="R28" s="96"/>
      <c r="S28" s="94"/>
      <c r="T28" s="11"/>
      <c r="U28" s="96"/>
      <c r="V28" s="94"/>
      <c r="W28" s="9"/>
      <c r="X28" s="16"/>
      <c r="Y28" s="16"/>
      <c r="Z28" s="8"/>
      <c r="AA28" s="6"/>
    </row>
    <row r="29" spans="1:27" ht="7.5" customHeight="1" x14ac:dyDescent="0.3">
      <c r="A29" s="1"/>
      <c r="B29" s="7"/>
      <c r="C29" s="11"/>
      <c r="D29" s="11"/>
      <c r="E29" s="9"/>
      <c r="F29" s="9"/>
      <c r="G29" s="12"/>
      <c r="H29" s="12"/>
      <c r="I29" s="9"/>
      <c r="J29" s="12"/>
      <c r="K29" s="12"/>
      <c r="L29" s="11"/>
      <c r="M29" s="11"/>
      <c r="N29" s="9"/>
      <c r="O29" s="13"/>
      <c r="P29" s="13"/>
      <c r="Q29" s="9"/>
      <c r="R29" s="16"/>
      <c r="S29" s="16"/>
      <c r="T29" s="11"/>
      <c r="U29" s="15"/>
      <c r="V29" s="12"/>
      <c r="W29" s="9"/>
      <c r="X29" s="16"/>
      <c r="Y29" s="16"/>
      <c r="Z29" s="8"/>
      <c r="AA29" s="6"/>
    </row>
    <row r="30" spans="1:27" ht="38.25" customHeight="1" x14ac:dyDescent="0.3">
      <c r="A30" s="1"/>
      <c r="B30" s="7"/>
      <c r="C30" s="11"/>
      <c r="D30" s="11"/>
      <c r="E30" s="9"/>
      <c r="F30" s="99" t="s">
        <v>58</v>
      </c>
      <c r="G30" s="99"/>
      <c r="H30" s="12"/>
      <c r="I30" s="102" t="s">
        <v>59</v>
      </c>
      <c r="J30" s="102"/>
      <c r="K30" s="12"/>
      <c r="L30" s="11"/>
      <c r="M30" s="11"/>
      <c r="N30" s="9"/>
      <c r="O30" s="11"/>
      <c r="P30" s="11"/>
      <c r="Q30" s="9"/>
      <c r="R30" s="100" t="s">
        <v>60</v>
      </c>
      <c r="S30" s="100"/>
      <c r="T30" s="11"/>
      <c r="U30" s="100" t="s">
        <v>61</v>
      </c>
      <c r="V30" s="100"/>
      <c r="W30" s="9"/>
      <c r="X30" s="16"/>
      <c r="Y30" s="16"/>
      <c r="Z30" s="8"/>
      <c r="AA30" s="6"/>
    </row>
    <row r="31" spans="1:27" ht="13.8" customHeight="1" x14ac:dyDescent="0.3">
      <c r="A31" s="1"/>
      <c r="B31" s="7"/>
      <c r="C31" s="11"/>
      <c r="D31" s="11"/>
      <c r="E31" s="9"/>
      <c r="F31" s="93" t="s">
        <v>62</v>
      </c>
      <c r="G31" s="94" t="s">
        <v>17</v>
      </c>
      <c r="H31" s="12"/>
      <c r="I31" s="101" t="s">
        <v>63</v>
      </c>
      <c r="J31" s="94" t="s">
        <v>17</v>
      </c>
      <c r="K31" s="12"/>
      <c r="L31" s="12"/>
      <c r="M31" s="12"/>
      <c r="N31" s="9"/>
      <c r="O31" s="12"/>
      <c r="P31" s="12"/>
      <c r="Q31" s="9"/>
      <c r="R31" s="96" t="s">
        <v>64</v>
      </c>
      <c r="S31" s="94" t="s">
        <v>17</v>
      </c>
      <c r="T31" s="11"/>
      <c r="U31" s="96" t="s">
        <v>65</v>
      </c>
      <c r="V31" s="97" t="s">
        <v>17</v>
      </c>
      <c r="W31" s="9"/>
      <c r="X31" s="16"/>
      <c r="Y31" s="16"/>
      <c r="Z31" s="8"/>
      <c r="AA31" s="6"/>
    </row>
    <row r="32" spans="1:27" ht="13.8" customHeight="1" x14ac:dyDescent="0.3">
      <c r="A32" s="1"/>
      <c r="B32" s="7"/>
      <c r="C32" s="11"/>
      <c r="D32" s="11"/>
      <c r="E32" s="9"/>
      <c r="F32" s="93"/>
      <c r="G32" s="94"/>
      <c r="H32" s="12"/>
      <c r="I32" s="101"/>
      <c r="J32" s="94"/>
      <c r="K32" s="12"/>
      <c r="L32" s="12"/>
      <c r="M32" s="12"/>
      <c r="N32" s="9"/>
      <c r="O32" s="12"/>
      <c r="P32" s="12"/>
      <c r="Q32" s="9"/>
      <c r="R32" s="96"/>
      <c r="S32" s="94"/>
      <c r="T32" s="11"/>
      <c r="U32" s="96"/>
      <c r="V32" s="97"/>
      <c r="W32" s="9"/>
      <c r="X32" s="16"/>
      <c r="Y32" s="19"/>
      <c r="Z32" s="8"/>
      <c r="AA32" s="6"/>
    </row>
    <row r="33" spans="1:27" ht="7.5" customHeight="1" x14ac:dyDescent="0.3">
      <c r="A33" s="1"/>
      <c r="B33" s="7"/>
      <c r="C33" s="95"/>
      <c r="D33" s="95"/>
      <c r="E33" s="9"/>
      <c r="F33" s="9"/>
      <c r="G33" s="9"/>
      <c r="H33" s="9"/>
      <c r="I33" s="9"/>
      <c r="J33" s="9"/>
      <c r="K33" s="9"/>
      <c r="L33" s="9"/>
      <c r="M33" s="9"/>
      <c r="N33" s="9"/>
      <c r="O33" s="9"/>
      <c r="P33" s="9"/>
      <c r="Q33" s="9"/>
      <c r="R33" s="16"/>
      <c r="S33" s="12"/>
      <c r="T33" s="16"/>
      <c r="U33" s="16"/>
      <c r="V33" s="16"/>
      <c r="W33" s="16"/>
      <c r="X33" s="16"/>
      <c r="Y33" s="19"/>
      <c r="Z33" s="8"/>
      <c r="AA33" s="6"/>
    </row>
    <row r="34" spans="1:27" ht="36" customHeight="1" x14ac:dyDescent="0.3">
      <c r="A34" s="1"/>
      <c r="B34" s="7"/>
      <c r="C34" s="95"/>
      <c r="D34" s="95"/>
      <c r="E34" s="9"/>
      <c r="F34" s="99" t="s">
        <v>66</v>
      </c>
      <c r="G34" s="99"/>
      <c r="H34" s="95"/>
      <c r="I34" s="95"/>
      <c r="J34" s="11"/>
      <c r="K34" s="11"/>
      <c r="L34" s="11"/>
      <c r="M34" s="11"/>
      <c r="N34" s="9"/>
      <c r="O34" s="11"/>
      <c r="P34" s="11"/>
      <c r="Q34" s="9"/>
      <c r="R34" s="19"/>
      <c r="S34" s="19"/>
      <c r="T34" s="16"/>
      <c r="U34" s="100" t="s">
        <v>67</v>
      </c>
      <c r="V34" s="100"/>
      <c r="W34" s="16"/>
      <c r="X34" s="16"/>
      <c r="Y34" s="16"/>
      <c r="Z34" s="8"/>
      <c r="AA34" s="6"/>
    </row>
    <row r="35" spans="1:27" x14ac:dyDescent="0.3">
      <c r="A35" s="1"/>
      <c r="B35" s="7"/>
      <c r="C35" s="9"/>
      <c r="D35" s="9"/>
      <c r="E35" s="9"/>
      <c r="F35" s="93" t="s">
        <v>68</v>
      </c>
      <c r="G35" s="94" t="s">
        <v>17</v>
      </c>
      <c r="H35" s="95"/>
      <c r="I35" s="95"/>
      <c r="J35" s="11"/>
      <c r="K35" s="16"/>
      <c r="L35" s="16"/>
      <c r="M35" s="16"/>
      <c r="N35" s="16"/>
      <c r="O35" s="16"/>
      <c r="P35" s="20"/>
      <c r="Q35" s="20"/>
      <c r="R35" s="19"/>
      <c r="S35" s="19"/>
      <c r="T35" s="16"/>
      <c r="U35" s="96" t="s">
        <v>69</v>
      </c>
      <c r="V35" s="97" t="s">
        <v>17</v>
      </c>
      <c r="W35" s="16"/>
      <c r="X35" s="16"/>
      <c r="Y35" s="19"/>
      <c r="Z35" s="8"/>
      <c r="AA35" s="6"/>
    </row>
    <row r="36" spans="1:27" x14ac:dyDescent="0.3">
      <c r="A36" s="1"/>
      <c r="B36" s="7"/>
      <c r="C36" s="9"/>
      <c r="D36" s="9"/>
      <c r="E36" s="9"/>
      <c r="F36" s="93"/>
      <c r="G36" s="94"/>
      <c r="H36" s="95"/>
      <c r="I36" s="95"/>
      <c r="J36" s="11"/>
      <c r="K36" s="16"/>
      <c r="L36" s="16"/>
      <c r="M36" s="16"/>
      <c r="N36" s="16"/>
      <c r="O36" s="16"/>
      <c r="P36" s="20"/>
      <c r="Q36" s="20"/>
      <c r="R36" s="19"/>
      <c r="S36" s="19"/>
      <c r="T36" s="16"/>
      <c r="U36" s="96"/>
      <c r="V36" s="97"/>
      <c r="W36" s="16"/>
      <c r="X36" s="16"/>
      <c r="Y36" s="21"/>
      <c r="Z36" s="8"/>
      <c r="AA36" s="6"/>
    </row>
    <row r="37" spans="1:27" ht="15" customHeight="1" x14ac:dyDescent="0.3">
      <c r="A37" s="1"/>
      <c r="B37" s="7"/>
      <c r="C37" s="9"/>
      <c r="D37" s="9"/>
      <c r="E37" s="9"/>
      <c r="F37" s="22"/>
      <c r="G37" s="22"/>
      <c r="H37" s="22"/>
      <c r="I37" s="16"/>
      <c r="J37" s="16"/>
      <c r="K37" s="16"/>
      <c r="L37" s="16"/>
      <c r="M37" s="9"/>
      <c r="N37" s="16"/>
      <c r="O37" s="16"/>
      <c r="P37" s="20"/>
      <c r="Q37" s="20"/>
      <c r="R37" s="20"/>
      <c r="S37" s="20"/>
      <c r="T37" s="16"/>
      <c r="U37" s="16"/>
      <c r="V37" s="9"/>
      <c r="W37" s="16"/>
      <c r="X37" s="91" t="s">
        <v>70</v>
      </c>
      <c r="Y37" s="91"/>
      <c r="Z37" s="8"/>
      <c r="AA37" s="6"/>
    </row>
    <row r="38" spans="1:27" x14ac:dyDescent="0.3">
      <c r="A38" s="1"/>
      <c r="B38" s="7"/>
      <c r="C38" s="9"/>
      <c r="D38" s="9"/>
      <c r="E38" s="9"/>
      <c r="F38" s="22"/>
      <c r="G38" s="22"/>
      <c r="H38" s="22"/>
      <c r="I38" s="16"/>
      <c r="J38" s="16"/>
      <c r="K38" s="16"/>
      <c r="L38" s="16"/>
      <c r="M38" s="9"/>
      <c r="N38" s="16"/>
      <c r="O38" s="16"/>
      <c r="P38" s="20"/>
      <c r="Q38" s="20"/>
      <c r="R38" s="20"/>
      <c r="S38" s="20"/>
      <c r="T38" s="16"/>
      <c r="U38" s="16"/>
      <c r="V38" s="9"/>
      <c r="W38" s="16"/>
      <c r="X38" s="16"/>
      <c r="Y38" s="23"/>
      <c r="Z38" s="8"/>
      <c r="AA38" s="6"/>
    </row>
    <row r="39" spans="1:27" ht="15" customHeight="1" x14ac:dyDescent="0.3">
      <c r="A39" s="1"/>
      <c r="B39" s="7"/>
      <c r="C39" s="9"/>
      <c r="D39" s="9"/>
      <c r="E39" s="9"/>
      <c r="F39" s="22"/>
      <c r="G39" s="22"/>
      <c r="H39" s="22"/>
      <c r="I39" s="16"/>
      <c r="J39" s="16"/>
      <c r="K39" s="16"/>
      <c r="L39" s="16"/>
      <c r="M39" s="9"/>
      <c r="N39" s="16"/>
      <c r="O39" s="16"/>
      <c r="P39" s="20"/>
      <c r="Q39" s="20"/>
      <c r="R39" s="20"/>
      <c r="S39" s="20"/>
      <c r="T39" s="16"/>
      <c r="U39" s="16"/>
      <c r="V39" s="9"/>
      <c r="W39" s="16"/>
      <c r="X39" s="92" t="s">
        <v>71</v>
      </c>
      <c r="Y39" s="92"/>
      <c r="Z39" s="8"/>
      <c r="AA39" s="6"/>
    </row>
    <row r="40" spans="1:27" ht="14.4" thickBot="1" x14ac:dyDescent="0.35">
      <c r="A40" s="1"/>
      <c r="B40" s="24"/>
      <c r="C40" s="25"/>
      <c r="D40" s="25"/>
      <c r="E40" s="25"/>
      <c r="F40" s="25"/>
      <c r="G40" s="25"/>
      <c r="H40" s="25"/>
      <c r="I40" s="25"/>
      <c r="J40" s="25"/>
      <c r="K40" s="25"/>
      <c r="L40" s="25"/>
      <c r="M40" s="25"/>
      <c r="N40" s="25"/>
      <c r="O40" s="25"/>
      <c r="P40" s="25"/>
      <c r="Q40" s="25"/>
      <c r="R40" s="25"/>
      <c r="S40" s="25"/>
      <c r="T40" s="25"/>
      <c r="U40" s="25"/>
      <c r="V40" s="25"/>
      <c r="W40" s="25"/>
      <c r="X40" s="25"/>
      <c r="Y40" s="25"/>
      <c r="Z40" s="26"/>
      <c r="AA40" s="6"/>
    </row>
    <row r="41" spans="1:27" ht="14.4" thickTop="1" x14ac:dyDescent="0.3">
      <c r="A41" s="1"/>
      <c r="B41" s="6"/>
      <c r="C41" s="6"/>
      <c r="D41" s="6"/>
      <c r="E41" s="6"/>
      <c r="F41" s="6"/>
      <c r="G41" s="6"/>
      <c r="H41" s="6"/>
      <c r="I41" s="6"/>
      <c r="J41" s="6"/>
      <c r="K41" s="6"/>
      <c r="L41" s="6"/>
      <c r="M41" s="6"/>
      <c r="N41" s="6"/>
      <c r="O41" s="6"/>
      <c r="P41" s="6"/>
      <c r="Q41" s="6"/>
      <c r="R41" s="6"/>
      <c r="S41" s="6"/>
      <c r="T41" s="6"/>
      <c r="U41" s="6"/>
      <c r="V41" s="6"/>
      <c r="W41" s="6"/>
      <c r="X41" s="6"/>
      <c r="Y41" s="6"/>
      <c r="Z41" s="6"/>
      <c r="AA41" s="6"/>
    </row>
    <row r="49" s="2" customFormat="1" ht="13.8" hidden="1" customHeight="1" x14ac:dyDescent="0.3"/>
    <row r="50" s="2" customFormat="1" ht="13.8" hidden="1" customHeight="1" x14ac:dyDescent="0.3"/>
    <row r="51" s="2" customFormat="1" ht="13.8" hidden="1" customHeight="1" x14ac:dyDescent="0.3"/>
    <row r="52" s="2" customFormat="1" ht="13.8" hidden="1" customHeight="1" x14ac:dyDescent="0.3"/>
    <row r="53" s="2" customFormat="1" ht="13.8" hidden="1" customHeight="1" x14ac:dyDescent="0.3"/>
    <row r="54" s="2" customFormat="1" ht="13.8" hidden="1" customHeight="1" x14ac:dyDescent="0.3"/>
    <row r="55" s="2" customFormat="1" ht="13.8" hidden="1" customHeight="1" x14ac:dyDescent="0.3"/>
    <row r="56" s="2" customFormat="1" ht="13.8" hidden="1" customHeight="1" x14ac:dyDescent="0.3"/>
    <row r="57" s="2" customFormat="1" ht="13.8" hidden="1" customHeight="1" x14ac:dyDescent="0.3"/>
    <row r="58" s="2" customFormat="1" ht="13.8" hidden="1" customHeight="1" x14ac:dyDescent="0.3"/>
    <row r="59" s="2" customFormat="1" ht="13.8" hidden="1" customHeight="1" x14ac:dyDescent="0.3"/>
  </sheetData>
  <sheetProtection algorithmName="SHA-512" hashValue="MrY53jcUsshJzRQoQHNJD3/LLZ2Vbeedemhz4VeOJCqbX7FbBWEgghVJ4DBDvoJHQshLcFB57mHbzInyIzeqWQ==" saltValue="dGo2/rdcBzJOhWLbimcBFA==" spinCount="100000" sheet="1" objects="1" scenarios="1"/>
  <mergeCells count="124">
    <mergeCell ref="E2:W2"/>
    <mergeCell ref="C3:Y4"/>
    <mergeCell ref="C6:D6"/>
    <mergeCell ref="E6:G6"/>
    <mergeCell ref="C8:D8"/>
    <mergeCell ref="F8:G8"/>
    <mergeCell ref="I8:J8"/>
    <mergeCell ref="L8:M8"/>
    <mergeCell ref="O8:P8"/>
    <mergeCell ref="R8:V8"/>
    <mergeCell ref="X8:Y8"/>
    <mergeCell ref="C10:D10"/>
    <mergeCell ref="F10:G10"/>
    <mergeCell ref="I10:J10"/>
    <mergeCell ref="L10:M10"/>
    <mergeCell ref="O10:P10"/>
    <mergeCell ref="R10:S10"/>
    <mergeCell ref="U10:V10"/>
    <mergeCell ref="X10:Y10"/>
    <mergeCell ref="U11:U12"/>
    <mergeCell ref="V11:V12"/>
    <mergeCell ref="X11:X12"/>
    <mergeCell ref="Y11:Y12"/>
    <mergeCell ref="L11:L12"/>
    <mergeCell ref="M11:M12"/>
    <mergeCell ref="O11:O12"/>
    <mergeCell ref="P11:P12"/>
    <mergeCell ref="R11:R12"/>
    <mergeCell ref="S11:S12"/>
    <mergeCell ref="C11:C12"/>
    <mergeCell ref="D11:D12"/>
    <mergeCell ref="F11:F12"/>
    <mergeCell ref="G11:G12"/>
    <mergeCell ref="I11:I12"/>
    <mergeCell ref="J11:J12"/>
    <mergeCell ref="X14:Y14"/>
    <mergeCell ref="C15:C16"/>
    <mergeCell ref="D15:D16"/>
    <mergeCell ref="F15:F16"/>
    <mergeCell ref="G15:G16"/>
    <mergeCell ref="I15:I16"/>
    <mergeCell ref="J15:J16"/>
    <mergeCell ref="L15:L16"/>
    <mergeCell ref="M15:M16"/>
    <mergeCell ref="R15:R16"/>
    <mergeCell ref="S15:S16"/>
    <mergeCell ref="U15:U16"/>
    <mergeCell ref="V15:V16"/>
    <mergeCell ref="C14:D14"/>
    <mergeCell ref="F14:G14"/>
    <mergeCell ref="I14:J14"/>
    <mergeCell ref="L14:M14"/>
    <mergeCell ref="R14:S14"/>
    <mergeCell ref="U14:V14"/>
    <mergeCell ref="C18:D18"/>
    <mergeCell ref="F18:G18"/>
    <mergeCell ref="I18:J18"/>
    <mergeCell ref="L18:M18"/>
    <mergeCell ref="R18:S18"/>
    <mergeCell ref="U18:V18"/>
    <mergeCell ref="L19:L20"/>
    <mergeCell ref="M19:M20"/>
    <mergeCell ref="R19:R20"/>
    <mergeCell ref="S19:S20"/>
    <mergeCell ref="U19:U20"/>
    <mergeCell ref="V19:V20"/>
    <mergeCell ref="C19:C20"/>
    <mergeCell ref="D19:D20"/>
    <mergeCell ref="F19:F20"/>
    <mergeCell ref="G19:G20"/>
    <mergeCell ref="I19:I20"/>
    <mergeCell ref="J19:J20"/>
    <mergeCell ref="C22:D22"/>
    <mergeCell ref="F22:G22"/>
    <mergeCell ref="I22:J22"/>
    <mergeCell ref="R22:S22"/>
    <mergeCell ref="U22:V22"/>
    <mergeCell ref="C23:C24"/>
    <mergeCell ref="D23:D24"/>
    <mergeCell ref="F23:F24"/>
    <mergeCell ref="G23:G24"/>
    <mergeCell ref="I23:I24"/>
    <mergeCell ref="J23:J24"/>
    <mergeCell ref="R23:R24"/>
    <mergeCell ref="S23:S24"/>
    <mergeCell ref="U23:U24"/>
    <mergeCell ref="V23:V24"/>
    <mergeCell ref="F26:G26"/>
    <mergeCell ref="I26:J26"/>
    <mergeCell ref="R26:S26"/>
    <mergeCell ref="U26:V26"/>
    <mergeCell ref="U27:U28"/>
    <mergeCell ref="V27:V28"/>
    <mergeCell ref="F30:G30"/>
    <mergeCell ref="I30:J30"/>
    <mergeCell ref="R30:S30"/>
    <mergeCell ref="U30:V30"/>
    <mergeCell ref="F27:F28"/>
    <mergeCell ref="G27:G28"/>
    <mergeCell ref="I27:I28"/>
    <mergeCell ref="J27:J28"/>
    <mergeCell ref="R27:R28"/>
    <mergeCell ref="S27:S28"/>
    <mergeCell ref="C33:D33"/>
    <mergeCell ref="C34:D34"/>
    <mergeCell ref="F34:G34"/>
    <mergeCell ref="H34:I34"/>
    <mergeCell ref="U34:V34"/>
    <mergeCell ref="F31:F32"/>
    <mergeCell ref="G31:G32"/>
    <mergeCell ref="I31:I32"/>
    <mergeCell ref="J31:J32"/>
    <mergeCell ref="R31:R32"/>
    <mergeCell ref="S31:S32"/>
    <mergeCell ref="X37:Y37"/>
    <mergeCell ref="X39:Y39"/>
    <mergeCell ref="F35:F36"/>
    <mergeCell ref="G35:G36"/>
    <mergeCell ref="H35:I35"/>
    <mergeCell ref="U35:U36"/>
    <mergeCell ref="V35:V36"/>
    <mergeCell ref="H36:I36"/>
    <mergeCell ref="U31:U32"/>
    <mergeCell ref="V31:V32"/>
  </mergeCells>
  <hyperlinks>
    <hyperlink ref="X39:Y39" location="DATOS!A1" display="HOJA DE DATOS" xr:uid="{B331A92D-E8B8-4A18-87A6-CEA599734D58}"/>
    <hyperlink ref="S19:S20" location="'GIAT-2.0'!A1" display="Ver" xr:uid="{44489505-8FCC-48C7-9A61-E903099851B6}"/>
    <hyperlink ref="D15:D16" location="'ESTR-3.0'!A1" display="Ver" xr:uid="{0D628D8A-C4E8-4D32-82FC-1EAD92ED6F41}"/>
    <hyperlink ref="V15:V16" location="'GINF-6.0'!A1" display="Ver" xr:uid="{736D5A75-E417-471A-95AA-27145527E9C1}"/>
    <hyperlink ref="D11:D12" location="'GDIR-1.0'!A1" display="Ver" xr:uid="{5EB70AD4-71D4-4E47-A944-2060E9C894E6}"/>
    <hyperlink ref="J31:J32" location="'GSAN-4.2'!A1" display="Ver" xr:uid="{0E2DE586-53C8-4130-9283-2429F172BDAC}"/>
    <hyperlink ref="G35:G36" location="'GSAN-4.5'!A1" display="Ver" xr:uid="{E3BBD600-AABD-4DDB-813F-3A4E31A910A9}"/>
    <hyperlink ref="V23:V24" location="'GFIN-7.0'!A1" display="Ver" xr:uid="{007E8F8E-825D-49CB-A341-A6DCA8412C8C}"/>
    <hyperlink ref="V27:V28" location="'GCON-2.0'!A1" display="Ver" xr:uid="{7ADC576F-2628-43AF-9A78-2ACDBD2B1156}"/>
    <hyperlink ref="G19:G20" location="'GSAC-1.0'!A1" display="Ver" xr:uid="{9AE64F57-C828-4D53-AB61-ED359EF0FA4F}"/>
    <hyperlink ref="J23:J24" location="'GSAN-1.3'!Área_de_impresión" display="Ver" xr:uid="{2DE5A477-E383-4476-B516-5B94B7576755}"/>
    <hyperlink ref="P11:P12" location="'GDIR-2.4'!A1" display="Ver" xr:uid="{FF146AAE-CC24-46AA-AB8F-9B4022EAA071}"/>
    <hyperlink ref="V19:V20" location="'APOY-4.0'!A1" display="Ver" xr:uid="{CC713E3B-9892-463B-8633-533412F42DCB}"/>
    <hyperlink ref="Y11:Y12" location="'EVAL-1.0'!A1" display="Ver" xr:uid="{9BA7A726-A13F-4C2A-A53C-89B93BFFD8A2}"/>
    <hyperlink ref="J15:J16" location="'GSAN-2.2'!A1" display="Ver" xr:uid="{691CD38B-9D96-4E0A-86AC-30D78B599E88}"/>
    <hyperlink ref="S15:S16" location="'APOY-1.0'!A1" display="Ver" xr:uid="{1DA7E5FE-3B81-4C4B-B6BB-B1F3E4BAB0DB}"/>
    <hyperlink ref="S23:S24" location="'GDIR-2.3'!A1" display="Ver" xr:uid="{39B65414-D554-4AE2-BBBE-3D443BB836C1}"/>
    <hyperlink ref="M19:M20" location="'GSAP-4.1'!A1" display="Ver" xr:uid="{156E2CBE-C96E-489F-8629-263AD144EA67}"/>
    <hyperlink ref="V35:V36" location="'APOY-7.0'!A1" display="Ver" xr:uid="{A4FFD261-3CE4-4477-AC79-4D33FF83A481}"/>
    <hyperlink ref="G27:G28" location="'GSAC-3.1'!A1" display="Ver" xr:uid="{5D57D79A-D2E2-4609-B919-08CBE1B64B87}"/>
    <hyperlink ref="S31:S32" location="'GBIE-1.0'!A1" display="Ver" xr:uid="{21C5E013-BF70-4DCF-AE54-506D67702276}"/>
    <hyperlink ref="S11:S12" location="'GCON-1.0'!A1" display="Ver" xr:uid="{27EF439F-C03D-4904-B919-94DB83004D5B}"/>
    <hyperlink ref="V31:V32" location="'GSER-1.0'!A1" display="Ver" xr:uid="{BCEF31AE-FD22-4583-A53B-DBBB8768D079}"/>
    <hyperlink ref="G15:G16" location="'GRER-1.0'!A1" display="Ver" xr:uid="{27C3EF21-4833-4E54-8B36-26939FC56966}"/>
    <hyperlink ref="D23:D24" location="'ESTR-6.0'!A1" display="Ver" xr:uid="{F5A4A89E-11F6-4992-A045-F01507E97403}"/>
    <hyperlink ref="J27:J28" location="'GSAN-3-4'!A1" display="Ver" xr:uid="{C0EED1E3-0317-42DA-A08B-FC781FB7A030}"/>
    <hyperlink ref="V11:V12" location="'GDIR-2.0'!A1" display="Ver" xr:uid="{B65F7ABD-AD76-4626-A238-EDFD5B84A120}"/>
    <hyperlink ref="S27:S28" location="'GDIR-2-2'!A1" display="Ver" xr:uid="{E7C4245B-91A6-4264-BA42-5B352D266E2B}"/>
    <hyperlink ref="G11:G12" location="'GRER-2.0'!A1" display="Ver" xr:uid="{92BF7C01-6867-49E3-93F7-5CC921C250E5}"/>
    <hyperlink ref="G23:G24" location="'GCEP-1.0'!A1" display="Ver" xr:uid="{F385C0FB-745C-40BC-9F34-745A7487FF39}"/>
    <hyperlink ref="G31:G32" location="'GIVC-1.0'!A1" display="Ver" xr:uid="{B70DE36A-A788-4A57-A344-D651A909BF4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DE01-306E-40EC-8E08-112DB5F0330F}">
  <sheetPr>
    <pageSetUpPr fitToPage="1"/>
  </sheetPr>
  <dimension ref="B2:BS61"/>
  <sheetViews>
    <sheetView zoomScale="55" zoomScaleNormal="55" workbookViewId="0">
      <selection activeCell="D12" sqref="D12:D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105.6640625" style="77" customWidth="1"/>
    <col min="42" max="42" width="22.44140625" style="77" customWidth="1"/>
    <col min="43" max="43" width="16.6640625" style="77" customWidth="1"/>
    <col min="44" max="44" width="26.44140625" style="77" customWidth="1"/>
    <col min="45" max="45" width="44.44140625" style="77" customWidth="1"/>
    <col min="46" max="46" width="22.44140625" style="77" customWidth="1"/>
    <col min="47" max="47" width="35.5546875" style="77" customWidth="1"/>
    <col min="48"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409.2" customHeight="1" x14ac:dyDescent="0.3">
      <c r="B12" s="162">
        <v>1</v>
      </c>
      <c r="C12" s="165" t="s">
        <v>862</v>
      </c>
      <c r="D12" s="155" t="s">
        <v>863</v>
      </c>
      <c r="E12" s="155" t="s">
        <v>864</v>
      </c>
      <c r="F12" s="155" t="s">
        <v>170</v>
      </c>
      <c r="G12" s="155" t="s">
        <v>170</v>
      </c>
      <c r="H12" s="155" t="s">
        <v>170</v>
      </c>
      <c r="I12" s="155" t="s">
        <v>170</v>
      </c>
      <c r="J12" s="155" t="str">
        <f>IF(AND((F12="SI"),(G12="SI"),(H12="SI"),(I12="SI")),"Si es Riesgo de Corrupción","No es Riesgo de Corrupción")</f>
        <v>Si es Riesgo de Corrupción</v>
      </c>
      <c r="K12" s="50">
        <v>1</v>
      </c>
      <c r="L12" s="51" t="s">
        <v>865</v>
      </c>
      <c r="M12" s="157" t="s">
        <v>866</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170</v>
      </c>
      <c r="U12" s="148" t="s">
        <v>170</v>
      </c>
      <c r="V12" s="148" t="s">
        <v>170</v>
      </c>
      <c r="W12" s="148" t="s">
        <v>170</v>
      </c>
      <c r="X12" s="148" t="s">
        <v>173</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 t="shared" ref="AJ12:AJ22" si="0">IF(AF12="SI","Impacto Catastrófico por lesoines o perdida de vidas humanas",(COUNTIF(Q12:AE21,"SI")+COUNTIF(AG12:AI21,"SI")))</f>
        <v>15</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913</v>
      </c>
      <c r="AP12" s="53" t="s">
        <v>867</v>
      </c>
      <c r="AQ12" s="53" t="s">
        <v>201</v>
      </c>
      <c r="AR12" s="53" t="s">
        <v>868</v>
      </c>
      <c r="AS12" s="53" t="s">
        <v>914</v>
      </c>
      <c r="AT12" s="53" t="s">
        <v>211</v>
      </c>
      <c r="AU12" s="53" t="s">
        <v>869</v>
      </c>
      <c r="AV12" s="53" t="s">
        <v>178</v>
      </c>
      <c r="AW12" s="89" t="s">
        <v>179</v>
      </c>
      <c r="AX12" s="89" t="s">
        <v>180</v>
      </c>
      <c r="AY12" s="89" t="s">
        <v>870</v>
      </c>
      <c r="AZ12" s="89" t="s">
        <v>182</v>
      </c>
      <c r="BA12" s="89" t="s">
        <v>183</v>
      </c>
      <c r="BB12" s="89" t="s">
        <v>184</v>
      </c>
      <c r="BC12" s="89" t="s">
        <v>206</v>
      </c>
      <c r="BD12" s="89">
        <f t="shared" ref="BD12:BD61" si="1">IF(AW12="Asignado",15,0)+IF(AX12="Adecuado",15,0)+IF(AY12="Oportuna",15,0)+IF(AZ12="Prevenir",15,IF(AZ12="Detectar",10,0))+IF(BA12="Confiable",15,0)+IF(BB12="Se investigan y resuelven oportunamente",15,0)+IF(BC12="Completa",10,IF(BC12="Incompleta",5,0))</f>
        <v>85</v>
      </c>
      <c r="BE12" s="89" t="str">
        <f t="shared" ref="BE12:BE61" si="2">IF(BD12&lt;=85,"Débil",IF(AND(BD12&gt;=86,BD12&lt;=94),"Moderado","Fuerte"))</f>
        <v>Débil</v>
      </c>
      <c r="BF12" s="53"/>
      <c r="BG12" s="55" t="s">
        <v>186</v>
      </c>
      <c r="BH12" s="89" t="str">
        <f t="shared" ref="BH12:BH61" si="3">IF(BG12="Débil","No se ejecuta",IF(BG12="Moderado","Algunas veces se ejecuta",IF(BG12="FUERTE","Siempre se ejecuta","Casilla formulada")))</f>
        <v>Siempre se ejecuta</v>
      </c>
      <c r="BI12" s="53"/>
      <c r="BJ12" s="89"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DÉBIL</v>
      </c>
      <c r="BK12" s="89">
        <f t="shared" ref="BK12:BK61" si="5">IF(BJ12="DÉBIL",0,IF(BJ12="MODERADO",50,IF(BJ12="FUERTE",100,"")))</f>
        <v>0</v>
      </c>
      <c r="BL12" s="89" t="str">
        <f t="shared" ref="BL12:BL61" si="6">IF(AND(BG12="Fuerte",BE12="Fuerte"),"NO","SI")</f>
        <v>SI</v>
      </c>
      <c r="BM12" s="133" t="str">
        <f>IF(AVERAGE(BK12:BK21)=100,"FUERTE",IF(AND(AVERAGE(BK12:BK21)&lt;=99,AVERAGE(BK12:BK21)&gt;=50),"MODERADA",IF(AVERAGE(BK12:BK21)&lt;50,"DÉBIL",0)))</f>
        <v>DÉBIL</v>
      </c>
      <c r="BN12" s="136" t="str">
        <f>IFERROR(IF(BM12="DÉBIL","NO DISMINUYE",IF(AVERAGEIF(AV12:AV21,"Preventivo",BK12:BK21)&gt;=50,"DIRECTAMENTE","NO DISMINUYE")),"NO DISMINUYE")</f>
        <v>NO DISMINUYE</v>
      </c>
      <c r="BO12" s="168">
        <f>IF(N12=1,1,IF(AND(N12=2,BM12="FUERTE",BN12="DIRECTAMENTE"),N12-1,IF(AND(N12&gt;2,BM12="FUERTE",BN12="DIRECTAMENTE"),N12-2,IF(AND(N12&gt;=2,BM12="MODERADA",BN12="DIRECTAMENTE"),N12-1,N12))))</f>
        <v>2</v>
      </c>
      <c r="BP12" s="142" t="str">
        <f>IF(BO12=1,"Rara vez",IF(BO12=2,"Improbable",IF(BO12=3,"Posible",IF(BO12=4,"Probable",IF(BO12=5,"Casi Seguro",0)))))</f>
        <v>Improbable</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871</v>
      </c>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283.2" customHeight="1" x14ac:dyDescent="0.3">
      <c r="B22" s="162">
        <v>2</v>
      </c>
      <c r="C22" s="165" t="s">
        <v>862</v>
      </c>
      <c r="D22" s="155" t="s">
        <v>863</v>
      </c>
      <c r="E22" s="155" t="s">
        <v>872</v>
      </c>
      <c r="F22" s="155" t="s">
        <v>170</v>
      </c>
      <c r="G22" s="155" t="s">
        <v>170</v>
      </c>
      <c r="H22" s="155" t="s">
        <v>170</v>
      </c>
      <c r="I22" s="155" t="s">
        <v>170</v>
      </c>
      <c r="J22" s="155" t="str">
        <f>IF(AND((F22="SI"),(G22="SI"),(H22="SI"),(I22="SI")),"Si es Riesgo de Corrupción","No es Riesgo de Corrupción")</f>
        <v>Si es Riesgo de Corrupción</v>
      </c>
      <c r="K22" s="50">
        <v>1</v>
      </c>
      <c r="L22" s="51" t="s">
        <v>873</v>
      </c>
      <c r="M22" s="157" t="s">
        <v>877</v>
      </c>
      <c r="N22" s="171">
        <v>1</v>
      </c>
      <c r="O22" s="149" t="str">
        <f>IF(N22=1,"Rara vez",IF(N22=2,"Improbable",IF(N22=3,"Posible",IF(N22=4,"Probable",IF(N22=5,"Casi seguro","Definir el nivel de probabilidad")))))</f>
        <v>Rara vez</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148" t="s">
        <v>170</v>
      </c>
      <c r="R22" s="148" t="s">
        <v>170</v>
      </c>
      <c r="S22" s="148" t="s">
        <v>173</v>
      </c>
      <c r="T22" s="148" t="s">
        <v>170</v>
      </c>
      <c r="U22" s="148" t="s">
        <v>170</v>
      </c>
      <c r="V22" s="148" t="s">
        <v>170</v>
      </c>
      <c r="W22" s="148" t="s">
        <v>170</v>
      </c>
      <c r="X22" s="148" t="s">
        <v>173</v>
      </c>
      <c r="Y22" s="148" t="s">
        <v>170</v>
      </c>
      <c r="Z22" s="148" t="s">
        <v>170</v>
      </c>
      <c r="AA22" s="148" t="s">
        <v>170</v>
      </c>
      <c r="AB22" s="148" t="s">
        <v>170</v>
      </c>
      <c r="AC22" s="148" t="s">
        <v>170</v>
      </c>
      <c r="AD22" s="148" t="s">
        <v>170</v>
      </c>
      <c r="AE22" s="148" t="s">
        <v>170</v>
      </c>
      <c r="AF22" s="148" t="s">
        <v>173</v>
      </c>
      <c r="AG22" s="148" t="s">
        <v>170</v>
      </c>
      <c r="AH22" s="148" t="s">
        <v>170</v>
      </c>
      <c r="AI22" s="148" t="s">
        <v>173</v>
      </c>
      <c r="AJ22" s="148">
        <f t="shared" si="0"/>
        <v>15</v>
      </c>
      <c r="AK22" s="148" t="str">
        <f>IF(AJ22=0,"",IF(AND(AJ22&gt;0,AJ22&lt;=5),"Moderado",IF(AND(AJ22&gt;5,AJ22&lt;=11),"Mayor","Catastrófico")))</f>
        <v>Catastrófico</v>
      </c>
      <c r="AL22" s="148" t="str">
        <f>IF(AND(O22="Rara Vez",AK22="Moderado"),"Moderado",IF(AND(O22="Rara Vez",AK22="Mayor"),"Alto",IF(AND(O22="Improbable",AK22="Moderado"),"Moderado",IF(AND(O22="Improbable",AK22="Mayor"),"Alto",IF(AND(O22="Posible",AK22="Moderado"),"Alto",IF(AND(O22="Probable",AK22="Moderado"),"Alto","Extremo"))))))</f>
        <v>Extremo</v>
      </c>
      <c r="AM22" s="130" t="s">
        <v>167</v>
      </c>
      <c r="AN22" s="52">
        <v>1</v>
      </c>
      <c r="AO22" s="53" t="s">
        <v>915</v>
      </c>
      <c r="AP22" s="53" t="s">
        <v>878</v>
      </c>
      <c r="AQ22" s="53" t="s">
        <v>201</v>
      </c>
      <c r="AR22" s="53" t="s">
        <v>879</v>
      </c>
      <c r="AS22" s="53" t="s">
        <v>916</v>
      </c>
      <c r="AT22" s="53" t="s">
        <v>211</v>
      </c>
      <c r="AU22" s="53" t="s">
        <v>880</v>
      </c>
      <c r="AV22" s="53" t="s">
        <v>178</v>
      </c>
      <c r="AW22" s="89" t="s">
        <v>179</v>
      </c>
      <c r="AX22" s="89" t="s">
        <v>180</v>
      </c>
      <c r="AY22" s="89" t="s">
        <v>181</v>
      </c>
      <c r="AZ22" s="89" t="s">
        <v>182</v>
      </c>
      <c r="BA22" s="89" t="s">
        <v>183</v>
      </c>
      <c r="BB22" s="89" t="s">
        <v>184</v>
      </c>
      <c r="BC22" s="89" t="s">
        <v>206</v>
      </c>
      <c r="BD22" s="89">
        <f t="shared" si="1"/>
        <v>100</v>
      </c>
      <c r="BE22" s="89" t="str">
        <f t="shared" si="2"/>
        <v>Fuerte</v>
      </c>
      <c r="BF22" s="53"/>
      <c r="BG22" s="55" t="s">
        <v>186</v>
      </c>
      <c r="BH22" s="89" t="str">
        <f t="shared" si="3"/>
        <v>Siempre se ejecuta</v>
      </c>
      <c r="BI22" s="53"/>
      <c r="BJ22" s="89" t="str">
        <f t="shared" si="4"/>
        <v>FUERTE</v>
      </c>
      <c r="BK22" s="89">
        <f t="shared" si="5"/>
        <v>100</v>
      </c>
      <c r="BL22" s="89" t="str">
        <f t="shared" si="6"/>
        <v>NO</v>
      </c>
      <c r="BM22" s="133" t="str">
        <f>IF(AVERAGE(BK22:BK31)=100,"FUERTE",IF(AND(AVERAGE(BK22:BK31)&lt;=99,AVERAGE(BK22:BK31)&gt;=50),"MODERADA",IF(AVERAGE(BK22:BK31)&lt;50,"DÉBIL",0)))</f>
        <v>FUERTE</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1</v>
      </c>
      <c r="BP22" s="142" t="str">
        <f>IF(BO22=1,"Rara vez",IF(BO22=2,"Improbable",IF(BO22=3,"Posible",IF(BO22=4,"Probable",IF(BO22=5,"Casi Seguro",0)))))</f>
        <v>Rara vez</v>
      </c>
      <c r="BQ22" s="124" t="str">
        <f>AK22</f>
        <v>Catastrófico</v>
      </c>
      <c r="BR22" s="124" t="str">
        <f>IF(AND(BP22="Rara Vez",BQ22="Moderado"),"Moderado",IF(AND(BP22="Rara Vez",BQ22="Mayor"),"Alto",IF(AND(BP22="Improbable",BQ22="Moderado"),"Moderado",IF(AND(BP22="Improbable",BQ22="Mayor"),"Alto",IF(AND(BP22="Posible",BQ22="Moderado"),"Alto",IF(AND(BP22="Probable",BQ22="Moderado"),"Alto","Extremo"))))))</f>
        <v>Extremo</v>
      </c>
      <c r="BS22" s="127" t="s">
        <v>917</v>
      </c>
    </row>
    <row r="23" spans="2:71" s="57" customFormat="1" ht="264" x14ac:dyDescent="0.3">
      <c r="B23" s="163"/>
      <c r="C23" s="166"/>
      <c r="D23" s="155"/>
      <c r="E23" s="155"/>
      <c r="F23" s="155"/>
      <c r="G23" s="155"/>
      <c r="H23" s="155"/>
      <c r="I23" s="155"/>
      <c r="J23" s="155"/>
      <c r="K23" s="58">
        <v>2</v>
      </c>
      <c r="L23" s="59" t="s">
        <v>874</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918</v>
      </c>
      <c r="AP23" s="61" t="s">
        <v>839</v>
      </c>
      <c r="AQ23" s="61" t="s">
        <v>201</v>
      </c>
      <c r="AR23" s="61" t="s">
        <v>881</v>
      </c>
      <c r="AS23" s="61" t="s">
        <v>919</v>
      </c>
      <c r="AT23" s="61" t="s">
        <v>211</v>
      </c>
      <c r="AU23" s="61" t="s">
        <v>882</v>
      </c>
      <c r="AV23" s="61" t="s">
        <v>178</v>
      </c>
      <c r="AW23" s="62" t="s">
        <v>179</v>
      </c>
      <c r="AX23" s="62" t="s">
        <v>180</v>
      </c>
      <c r="AY23" s="62" t="s">
        <v>181</v>
      </c>
      <c r="AZ23" s="62" t="s">
        <v>182</v>
      </c>
      <c r="BA23" s="62" t="s">
        <v>183</v>
      </c>
      <c r="BB23" s="62" t="s">
        <v>184</v>
      </c>
      <c r="BC23" s="62" t="s">
        <v>206</v>
      </c>
      <c r="BD23" s="62">
        <f t="shared" si="1"/>
        <v>100</v>
      </c>
      <c r="BE23" s="62" t="str">
        <f t="shared" si="2"/>
        <v>Fuerte</v>
      </c>
      <c r="BF23" s="61"/>
      <c r="BG23" s="63" t="s">
        <v>186</v>
      </c>
      <c r="BH23" s="62" t="str">
        <f t="shared" si="3"/>
        <v>Siempre se ejecuta</v>
      </c>
      <c r="BI23" s="61"/>
      <c r="BJ23" s="62" t="str">
        <f t="shared" si="4"/>
        <v>FUERTE</v>
      </c>
      <c r="BK23" s="62">
        <f t="shared" si="5"/>
        <v>100</v>
      </c>
      <c r="BL23" s="62" t="str">
        <f t="shared" si="6"/>
        <v>NO</v>
      </c>
      <c r="BM23" s="134"/>
      <c r="BN23" s="137"/>
      <c r="BO23" s="169"/>
      <c r="BP23" s="143"/>
      <c r="BQ23" s="125"/>
      <c r="BR23" s="125"/>
      <c r="BS23" s="128"/>
    </row>
    <row r="24" spans="2:71" s="57" customFormat="1" ht="250.8" x14ac:dyDescent="0.3">
      <c r="B24" s="163"/>
      <c r="C24" s="166"/>
      <c r="D24" s="155"/>
      <c r="E24" s="155"/>
      <c r="F24" s="155"/>
      <c r="G24" s="155"/>
      <c r="H24" s="155"/>
      <c r="I24" s="155"/>
      <c r="J24" s="155"/>
      <c r="K24" s="64">
        <v>3</v>
      </c>
      <c r="L24" s="65" t="s">
        <v>874</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920</v>
      </c>
      <c r="AP24" s="67" t="s">
        <v>883</v>
      </c>
      <c r="AQ24" s="67" t="s">
        <v>201</v>
      </c>
      <c r="AR24" s="67" t="s">
        <v>884</v>
      </c>
      <c r="AS24" s="67" t="s">
        <v>921</v>
      </c>
      <c r="AT24" s="67" t="s">
        <v>211</v>
      </c>
      <c r="AU24" s="67" t="s">
        <v>885</v>
      </c>
      <c r="AV24" s="67" t="s">
        <v>178</v>
      </c>
      <c r="AW24" s="90" t="s">
        <v>179</v>
      </c>
      <c r="AX24" s="90" t="s">
        <v>180</v>
      </c>
      <c r="AY24" s="90" t="s">
        <v>181</v>
      </c>
      <c r="AZ24" s="90" t="s">
        <v>182</v>
      </c>
      <c r="BA24" s="90" t="s">
        <v>183</v>
      </c>
      <c r="BB24" s="90" t="s">
        <v>184</v>
      </c>
      <c r="BC24" s="90" t="s">
        <v>206</v>
      </c>
      <c r="BD24" s="90">
        <f t="shared" si="1"/>
        <v>100</v>
      </c>
      <c r="BE24" s="90" t="str">
        <f t="shared" si="2"/>
        <v>Fuerte</v>
      </c>
      <c r="BF24" s="67"/>
      <c r="BG24" s="69" t="s">
        <v>186</v>
      </c>
      <c r="BH24" s="90" t="str">
        <f t="shared" si="3"/>
        <v>Siempre se ejecuta</v>
      </c>
      <c r="BI24" s="67"/>
      <c r="BJ24" s="90" t="str">
        <f t="shared" si="4"/>
        <v>FUERTE</v>
      </c>
      <c r="BK24" s="90">
        <f t="shared" si="5"/>
        <v>100</v>
      </c>
      <c r="BL24" s="90" t="str">
        <f t="shared" si="6"/>
        <v>NO</v>
      </c>
      <c r="BM24" s="134"/>
      <c r="BN24" s="137"/>
      <c r="BO24" s="169"/>
      <c r="BP24" s="143"/>
      <c r="BQ24" s="125"/>
      <c r="BR24" s="125"/>
      <c r="BS24" s="128"/>
    </row>
    <row r="25" spans="2:71" s="57" customFormat="1" ht="237.6" x14ac:dyDescent="0.3">
      <c r="B25" s="163"/>
      <c r="C25" s="166"/>
      <c r="D25" s="155"/>
      <c r="E25" s="155"/>
      <c r="F25" s="155"/>
      <c r="G25" s="155"/>
      <c r="H25" s="155"/>
      <c r="I25" s="155"/>
      <c r="J25" s="155"/>
      <c r="K25" s="58">
        <v>4</v>
      </c>
      <c r="L25" s="59" t="s">
        <v>874</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895</v>
      </c>
      <c r="AP25" s="61" t="s">
        <v>845</v>
      </c>
      <c r="AQ25" s="61" t="s">
        <v>201</v>
      </c>
      <c r="AR25" s="61" t="s">
        <v>886</v>
      </c>
      <c r="AS25" s="61" t="s">
        <v>887</v>
      </c>
      <c r="AT25" s="61" t="s">
        <v>211</v>
      </c>
      <c r="AU25" s="61" t="s">
        <v>888</v>
      </c>
      <c r="AV25" s="61" t="s">
        <v>178</v>
      </c>
      <c r="AW25" s="62" t="s">
        <v>179</v>
      </c>
      <c r="AX25" s="62" t="s">
        <v>180</v>
      </c>
      <c r="AY25" s="62" t="s">
        <v>181</v>
      </c>
      <c r="AZ25" s="62" t="s">
        <v>182</v>
      </c>
      <c r="BA25" s="62" t="s">
        <v>183</v>
      </c>
      <c r="BB25" s="62" t="s">
        <v>184</v>
      </c>
      <c r="BC25" s="62" t="s">
        <v>206</v>
      </c>
      <c r="BD25" s="62">
        <f t="shared" si="1"/>
        <v>100</v>
      </c>
      <c r="BE25" s="62" t="str">
        <f t="shared" si="2"/>
        <v>Fuerte</v>
      </c>
      <c r="BF25" s="61"/>
      <c r="BG25" s="63" t="s">
        <v>186</v>
      </c>
      <c r="BH25" s="62" t="str">
        <f t="shared" si="3"/>
        <v>Siempre se ejecuta</v>
      </c>
      <c r="BI25" s="61"/>
      <c r="BJ25" s="62" t="str">
        <f t="shared" si="4"/>
        <v>FUERTE</v>
      </c>
      <c r="BK25" s="62">
        <f t="shared" si="5"/>
        <v>100</v>
      </c>
      <c r="BL25" s="62" t="str">
        <f t="shared" si="6"/>
        <v>NO</v>
      </c>
      <c r="BM25" s="134"/>
      <c r="BN25" s="137"/>
      <c r="BO25" s="169"/>
      <c r="BP25" s="143"/>
      <c r="BQ25" s="125"/>
      <c r="BR25" s="125"/>
      <c r="BS25" s="128"/>
    </row>
    <row r="26" spans="2:71" s="57" customFormat="1" ht="224.4" x14ac:dyDescent="0.3">
      <c r="B26" s="163"/>
      <c r="C26" s="166"/>
      <c r="D26" s="155"/>
      <c r="E26" s="155"/>
      <c r="F26" s="155"/>
      <c r="G26" s="155"/>
      <c r="H26" s="155"/>
      <c r="I26" s="155"/>
      <c r="J26" s="155"/>
      <c r="K26" s="64">
        <v>5</v>
      </c>
      <c r="L26" s="65" t="s">
        <v>875</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922</v>
      </c>
      <c r="AP26" s="67" t="s">
        <v>889</v>
      </c>
      <c r="AQ26" s="67" t="s">
        <v>201</v>
      </c>
      <c r="AR26" s="67" t="s">
        <v>923</v>
      </c>
      <c r="AS26" s="67" t="s">
        <v>924</v>
      </c>
      <c r="AT26" s="67" t="s">
        <v>890</v>
      </c>
      <c r="AU26" s="67" t="s">
        <v>891</v>
      </c>
      <c r="AV26" s="67" t="s">
        <v>178</v>
      </c>
      <c r="AW26" s="90" t="s">
        <v>179</v>
      </c>
      <c r="AX26" s="90" t="s">
        <v>180</v>
      </c>
      <c r="AY26" s="90" t="s">
        <v>181</v>
      </c>
      <c r="AZ26" s="90" t="s">
        <v>182</v>
      </c>
      <c r="BA26" s="90" t="s">
        <v>183</v>
      </c>
      <c r="BB26" s="90" t="s">
        <v>184</v>
      </c>
      <c r="BC26" s="90" t="s">
        <v>206</v>
      </c>
      <c r="BD26" s="90">
        <f t="shared" si="1"/>
        <v>100</v>
      </c>
      <c r="BE26" s="90" t="str">
        <f t="shared" si="2"/>
        <v>Fuerte</v>
      </c>
      <c r="BF26" s="67"/>
      <c r="BG26" s="69" t="s">
        <v>186</v>
      </c>
      <c r="BH26" s="90" t="str">
        <f t="shared" si="3"/>
        <v>Siempre se ejecuta</v>
      </c>
      <c r="BI26" s="67"/>
      <c r="BJ26" s="90" t="str">
        <f t="shared" si="4"/>
        <v>FUERTE</v>
      </c>
      <c r="BK26" s="90">
        <f t="shared" si="5"/>
        <v>100</v>
      </c>
      <c r="BL26" s="90" t="str">
        <f t="shared" si="6"/>
        <v>NO</v>
      </c>
      <c r="BM26" s="134"/>
      <c r="BN26" s="137"/>
      <c r="BO26" s="169"/>
      <c r="BP26" s="143"/>
      <c r="BQ26" s="125"/>
      <c r="BR26" s="125"/>
      <c r="BS26" s="128"/>
    </row>
    <row r="27" spans="2:71" s="57" customFormat="1" ht="250.8" x14ac:dyDescent="0.3">
      <c r="B27" s="163"/>
      <c r="C27" s="166"/>
      <c r="D27" s="155"/>
      <c r="E27" s="155"/>
      <c r="F27" s="155"/>
      <c r="G27" s="155"/>
      <c r="H27" s="155"/>
      <c r="I27" s="155"/>
      <c r="J27" s="155"/>
      <c r="K27" s="58">
        <v>6</v>
      </c>
      <c r="L27" s="59" t="s">
        <v>876</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925</v>
      </c>
      <c r="AP27" s="61" t="s">
        <v>892</v>
      </c>
      <c r="AQ27" s="61" t="s">
        <v>303</v>
      </c>
      <c r="AR27" s="61" t="s">
        <v>893</v>
      </c>
      <c r="AS27" s="61" t="s">
        <v>926</v>
      </c>
      <c r="AT27" s="61" t="s">
        <v>894</v>
      </c>
      <c r="AU27" s="61" t="s">
        <v>927</v>
      </c>
      <c r="AV27" s="61" t="s">
        <v>178</v>
      </c>
      <c r="AW27" s="62" t="s">
        <v>179</v>
      </c>
      <c r="AX27" s="62" t="s">
        <v>180</v>
      </c>
      <c r="AY27" s="62" t="s">
        <v>181</v>
      </c>
      <c r="AZ27" s="62" t="s">
        <v>182</v>
      </c>
      <c r="BA27" s="62" t="s">
        <v>183</v>
      </c>
      <c r="BB27" s="62" t="s">
        <v>184</v>
      </c>
      <c r="BC27" s="62" t="s">
        <v>206</v>
      </c>
      <c r="BD27" s="62">
        <f t="shared" si="1"/>
        <v>100</v>
      </c>
      <c r="BE27" s="62" t="str">
        <f t="shared" si="2"/>
        <v>Fuerte</v>
      </c>
      <c r="BF27" s="61"/>
      <c r="BG27" s="63" t="s">
        <v>186</v>
      </c>
      <c r="BH27" s="62" t="str">
        <f t="shared" si="3"/>
        <v>Siempre se ejecuta</v>
      </c>
      <c r="BI27" s="61"/>
      <c r="BJ27" s="62" t="str">
        <f t="shared" si="4"/>
        <v>FUERTE</v>
      </c>
      <c r="BK27" s="62">
        <f t="shared" si="5"/>
        <v>100</v>
      </c>
      <c r="BL27" s="62" t="str">
        <f t="shared" si="6"/>
        <v>NO</v>
      </c>
      <c r="BM27" s="134"/>
      <c r="BN27" s="137"/>
      <c r="BO27" s="169"/>
      <c r="BP27" s="143"/>
      <c r="BQ27" s="125"/>
      <c r="BR27" s="125"/>
      <c r="BS27" s="128"/>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90" t="s">
        <v>122</v>
      </c>
      <c r="AX28" s="90" t="s">
        <v>122</v>
      </c>
      <c r="AY28" s="90" t="s">
        <v>122</v>
      </c>
      <c r="AZ28" s="90" t="s">
        <v>122</v>
      </c>
      <c r="BA28" s="90" t="s">
        <v>122</v>
      </c>
      <c r="BB28" s="90" t="s">
        <v>122</v>
      </c>
      <c r="BC28" s="90" t="s">
        <v>122</v>
      </c>
      <c r="BD28" s="90">
        <f t="shared" si="1"/>
        <v>0</v>
      </c>
      <c r="BE28" s="90" t="str">
        <f t="shared" si="2"/>
        <v>Débil</v>
      </c>
      <c r="BF28" s="67"/>
      <c r="BG28" s="69" t="s">
        <v>122</v>
      </c>
      <c r="BH28" s="90" t="str">
        <f t="shared" si="3"/>
        <v>Casilla formulada</v>
      </c>
      <c r="BI28" s="67"/>
      <c r="BJ28" s="90" t="str">
        <f t="shared" si="4"/>
        <v/>
      </c>
      <c r="BK28" s="90" t="str">
        <f t="shared" si="5"/>
        <v/>
      </c>
      <c r="BL28" s="90" t="str">
        <f t="shared" si="6"/>
        <v>SI</v>
      </c>
      <c r="BM28" s="134"/>
      <c r="BN28" s="137"/>
      <c r="BO28" s="169"/>
      <c r="BP28" s="143"/>
      <c r="BQ28" s="125"/>
      <c r="BR28" s="125"/>
      <c r="BS28" s="128"/>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90" t="s">
        <v>122</v>
      </c>
      <c r="AX30" s="90" t="s">
        <v>122</v>
      </c>
      <c r="AY30" s="90" t="s">
        <v>122</v>
      </c>
      <c r="AZ30" s="90" t="s">
        <v>122</v>
      </c>
      <c r="BA30" s="90" t="s">
        <v>122</v>
      </c>
      <c r="BB30" s="90" t="s">
        <v>122</v>
      </c>
      <c r="BC30" s="90" t="s">
        <v>122</v>
      </c>
      <c r="BD30" s="90">
        <f t="shared" si="1"/>
        <v>0</v>
      </c>
      <c r="BE30" s="90" t="str">
        <f t="shared" si="2"/>
        <v>Débil</v>
      </c>
      <c r="BF30" s="67"/>
      <c r="BG30" s="69" t="s">
        <v>122</v>
      </c>
      <c r="BH30" s="90" t="str">
        <f t="shared" si="3"/>
        <v>Casilla formulada</v>
      </c>
      <c r="BI30" s="67"/>
      <c r="BJ30" s="90" t="str">
        <f t="shared" si="4"/>
        <v/>
      </c>
      <c r="BK30" s="90" t="str">
        <f t="shared" si="5"/>
        <v/>
      </c>
      <c r="BL30" s="90" t="str">
        <f t="shared" si="6"/>
        <v>SI</v>
      </c>
      <c r="BM30" s="134"/>
      <c r="BN30" s="137"/>
      <c r="BO30" s="169"/>
      <c r="BP30" s="143"/>
      <c r="BQ30" s="125"/>
      <c r="BR30" s="125"/>
      <c r="BS30" s="128"/>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259.8" customHeight="1" x14ac:dyDescent="0.3">
      <c r="B32" s="162">
        <v>3</v>
      </c>
      <c r="C32" s="165" t="s">
        <v>862</v>
      </c>
      <c r="D32" s="155" t="s">
        <v>863</v>
      </c>
      <c r="E32" s="155" t="s">
        <v>896</v>
      </c>
      <c r="F32" s="155" t="s">
        <v>170</v>
      </c>
      <c r="G32" s="155" t="s">
        <v>170</v>
      </c>
      <c r="H32" s="155" t="s">
        <v>170</v>
      </c>
      <c r="I32" s="155" t="s">
        <v>170</v>
      </c>
      <c r="J32" s="155" t="str">
        <f>IF(AND((F32="SI"),(G32="SI"),(H32="SI"),(I32="SI")),"Si es Riesgo de Corrupción","No es Riesgo de Corrupción")</f>
        <v>Si es Riesgo de Corrupción</v>
      </c>
      <c r="K32" s="50">
        <v>1</v>
      </c>
      <c r="L32" s="51" t="s">
        <v>897</v>
      </c>
      <c r="M32" s="157" t="s">
        <v>898</v>
      </c>
      <c r="N32" s="171">
        <v>1</v>
      </c>
      <c r="O32" s="149" t="str">
        <f>IF(N32=1,"Rara vez",IF(N32=2,"Improbable",IF(N32=3,"Posible",IF(N32=4,"Probable",IF(N32=5,"Casi seguro","Definir el nivel de probabilidad")))))</f>
        <v>Rara vez</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148" t="s">
        <v>170</v>
      </c>
      <c r="R32" s="148" t="s">
        <v>170</v>
      </c>
      <c r="S32" s="148" t="s">
        <v>173</v>
      </c>
      <c r="T32" s="148" t="s">
        <v>170</v>
      </c>
      <c r="U32" s="148" t="s">
        <v>170</v>
      </c>
      <c r="V32" s="148" t="s">
        <v>170</v>
      </c>
      <c r="W32" s="148" t="s">
        <v>170</v>
      </c>
      <c r="X32" s="148" t="s">
        <v>173</v>
      </c>
      <c r="Y32" s="148" t="s">
        <v>170</v>
      </c>
      <c r="Z32" s="148" t="s">
        <v>170</v>
      </c>
      <c r="AA32" s="148" t="s">
        <v>170</v>
      </c>
      <c r="AB32" s="148" t="s">
        <v>170</v>
      </c>
      <c r="AC32" s="148" t="s">
        <v>170</v>
      </c>
      <c r="AD32" s="148" t="s">
        <v>170</v>
      </c>
      <c r="AE32" s="148" t="s">
        <v>170</v>
      </c>
      <c r="AF32" s="148" t="s">
        <v>173</v>
      </c>
      <c r="AG32" s="148" t="s">
        <v>170</v>
      </c>
      <c r="AH32" s="148" t="s">
        <v>170</v>
      </c>
      <c r="AI32" s="148" t="s">
        <v>173</v>
      </c>
      <c r="AJ32" s="148">
        <f>IF(AF32="SI","Impacto Catastrófico por lesoines o perdida de vidas humanas",(COUNTIF(Q32:AE41,"SI")+COUNTIF(AG32:AI41,"SI")))</f>
        <v>15</v>
      </c>
      <c r="AK32" s="148" t="str">
        <f>IF(AJ32=0,"",IF(AND(AJ32&gt;0,AJ32&lt;=5),"Moderado",IF(AND(AJ32&gt;5,AJ32&lt;=11),"Mayor","Catastrófico")))</f>
        <v>Catastrófico</v>
      </c>
      <c r="AL32" s="148" t="str">
        <f>IF(AND(O32="Rara Vez",AK32="Moderado"),"Moderado",IF(AND(O32="Rara Vez",AK32="Mayor"),"Alto",IF(AND(O32="Improbable",AK32="Moderado"),"Moderado",IF(AND(O32="Improbable",AK32="Mayor"),"Alto",IF(AND(O32="Posible",AK32="Moderado"),"Alto",IF(AND(O32="Probable",AK32="Moderado"),"Alto","Extremo"))))))</f>
        <v>Extremo</v>
      </c>
      <c r="AM32" s="130" t="s">
        <v>167</v>
      </c>
      <c r="AN32" s="52">
        <v>1</v>
      </c>
      <c r="AO32" s="53" t="s">
        <v>928</v>
      </c>
      <c r="AP32" s="53" t="s">
        <v>899</v>
      </c>
      <c r="AQ32" s="53" t="s">
        <v>201</v>
      </c>
      <c r="AR32" s="53" t="s">
        <v>900</v>
      </c>
      <c r="AS32" s="53" t="s">
        <v>929</v>
      </c>
      <c r="AT32" s="53" t="s">
        <v>211</v>
      </c>
      <c r="AU32" s="53" t="s">
        <v>930</v>
      </c>
      <c r="AV32" s="53" t="s">
        <v>178</v>
      </c>
      <c r="AW32" s="89" t="s">
        <v>179</v>
      </c>
      <c r="AX32" s="89" t="s">
        <v>180</v>
      </c>
      <c r="AY32" s="89" t="s">
        <v>181</v>
      </c>
      <c r="AZ32" s="89" t="s">
        <v>182</v>
      </c>
      <c r="BA32" s="89" t="s">
        <v>183</v>
      </c>
      <c r="BB32" s="89" t="s">
        <v>184</v>
      </c>
      <c r="BC32" s="89" t="s">
        <v>185</v>
      </c>
      <c r="BD32" s="89">
        <f t="shared" si="1"/>
        <v>95</v>
      </c>
      <c r="BE32" s="89" t="str">
        <f t="shared" si="2"/>
        <v>Fuerte</v>
      </c>
      <c r="BF32" s="53"/>
      <c r="BG32" s="55" t="s">
        <v>186</v>
      </c>
      <c r="BH32" s="89" t="str">
        <f t="shared" si="3"/>
        <v>Siempre se ejecuta</v>
      </c>
      <c r="BI32" s="53"/>
      <c r="BJ32" s="89" t="str">
        <f t="shared" si="4"/>
        <v>FUERTE</v>
      </c>
      <c r="BK32" s="89">
        <f t="shared" si="5"/>
        <v>100</v>
      </c>
      <c r="BL32" s="89" t="str">
        <f t="shared" si="6"/>
        <v>NO</v>
      </c>
      <c r="BM32" s="133" t="str">
        <f>IF(AVERAGE(BK32:BK41)=100,"FUERTE",IF(AND(AVERAGE(BK32:BK41)&lt;=99,AVERAGE(BK32:BK41)&gt;=50),"MODERADA",IF(AVERAGE(BK32:BK41)&lt;50,"DÉBIL",0)))</f>
        <v>FUERTE</v>
      </c>
      <c r="BN32" s="136" t="str">
        <f>IFERROR(IF(BM32="DÉBIL","NO DISMINUYE",IF(AVERAGEIF(AV32:AV41,"Preventivo",BK32:BK41)&gt;=50,"DIRECTAMENTE","NO DISMINUYE")),"NO DISMINUYE")</f>
        <v>DIRECTAMENTE</v>
      </c>
      <c r="BO32" s="168">
        <f>IF(N32=1,1,IF(AND(N32=2,BM32="FUERTE",BN32="DIRECTAMENTE"),N32-1,IF(AND(N32&gt;2,BM32="FUERTE",BN32="DIRECTAMENTE"),N32-2,IF(AND(N32&gt;=2,BM32="MODERADA",BN32="DIRECTAMENTE"),N32-1,N32))))</f>
        <v>1</v>
      </c>
      <c r="BP32" s="142" t="str">
        <f>IF(BO32=1,"Rara vez",IF(BO32=2,"Improbable",IF(BO32=3,"Posible",IF(BO32=4,"Probable",IF(BO32=5,"Casi Seguro",0)))))</f>
        <v>Rara vez</v>
      </c>
      <c r="BQ32" s="124" t="str">
        <f>AK32</f>
        <v>Catastrófico</v>
      </c>
      <c r="BR32" s="124" t="str">
        <f>IF(AND(BP32="Rara Vez",BQ32="Moderado"),"Moderado",IF(AND(BP32="Rara Vez",BQ32="Mayor"),"Alto",IF(AND(BP32="Improbable",BQ32="Moderado"),"Moderado",IF(AND(BP32="Improbable",BQ32="Mayor"),"Alto",IF(AND(BP32="Posible",BQ32="Moderado"),"Alto",IF(AND(BP32="Probable",BQ32="Moderado"),"Alto","Extremo"))))))</f>
        <v>Extremo</v>
      </c>
      <c r="BS32" s="127" t="s">
        <v>931</v>
      </c>
    </row>
    <row r="33" spans="2:71" s="57" customFormat="1" ht="6" customHeight="1" x14ac:dyDescent="0.3">
      <c r="B33" s="163"/>
      <c r="C33" s="166"/>
      <c r="D33" s="155"/>
      <c r="E33" s="155"/>
      <c r="F33" s="155"/>
      <c r="G33" s="155"/>
      <c r="H33" s="155"/>
      <c r="I33" s="155"/>
      <c r="J33" s="155"/>
      <c r="K33" s="58">
        <v>2</v>
      </c>
      <c r="L33" s="59" t="s">
        <v>123</v>
      </c>
      <c r="M33" s="157"/>
      <c r="N33" s="172"/>
      <c r="O33" s="150"/>
      <c r="P33" s="143"/>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69"/>
      <c r="BP33" s="143"/>
      <c r="BQ33" s="125"/>
      <c r="BR33" s="125"/>
      <c r="BS33" s="128"/>
    </row>
    <row r="34" spans="2:71" s="57" customFormat="1" ht="6" customHeight="1" x14ac:dyDescent="0.3">
      <c r="B34" s="163"/>
      <c r="C34" s="166"/>
      <c r="D34" s="155"/>
      <c r="E34" s="155"/>
      <c r="F34" s="155"/>
      <c r="G34" s="155"/>
      <c r="H34" s="155"/>
      <c r="I34" s="155"/>
      <c r="J34" s="155"/>
      <c r="K34" s="64">
        <v>3</v>
      </c>
      <c r="L34" s="65" t="s">
        <v>123</v>
      </c>
      <c r="M34" s="157"/>
      <c r="N34" s="172"/>
      <c r="O34" s="150"/>
      <c r="P34" s="143"/>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31"/>
      <c r="AN34" s="66">
        <v>3</v>
      </c>
      <c r="AO34" s="67" t="s">
        <v>125</v>
      </c>
      <c r="AP34" s="67"/>
      <c r="AQ34" s="67" t="s">
        <v>122</v>
      </c>
      <c r="AR34" s="67"/>
      <c r="AS34" s="67"/>
      <c r="AT34" s="67"/>
      <c r="AU34" s="67"/>
      <c r="AV34" s="67" t="s">
        <v>122</v>
      </c>
      <c r="AW34" s="90" t="s">
        <v>122</v>
      </c>
      <c r="AX34" s="90" t="s">
        <v>122</v>
      </c>
      <c r="AY34" s="90" t="s">
        <v>122</v>
      </c>
      <c r="AZ34" s="90" t="s">
        <v>122</v>
      </c>
      <c r="BA34" s="90" t="s">
        <v>122</v>
      </c>
      <c r="BB34" s="90" t="s">
        <v>122</v>
      </c>
      <c r="BC34" s="90" t="s">
        <v>122</v>
      </c>
      <c r="BD34" s="90">
        <f t="shared" si="1"/>
        <v>0</v>
      </c>
      <c r="BE34" s="90" t="str">
        <f t="shared" si="2"/>
        <v>Débil</v>
      </c>
      <c r="BF34" s="67"/>
      <c r="BG34" s="69" t="s">
        <v>122</v>
      </c>
      <c r="BH34" s="90" t="str">
        <f t="shared" si="3"/>
        <v>Casilla formulada</v>
      </c>
      <c r="BI34" s="67"/>
      <c r="BJ34" s="90" t="str">
        <f t="shared" si="4"/>
        <v/>
      </c>
      <c r="BK34" s="90" t="str">
        <f t="shared" si="5"/>
        <v/>
      </c>
      <c r="BL34" s="90" t="str">
        <f t="shared" si="6"/>
        <v>SI</v>
      </c>
      <c r="BM34" s="134"/>
      <c r="BN34" s="137"/>
      <c r="BO34" s="169"/>
      <c r="BP34" s="143"/>
      <c r="BQ34" s="125"/>
      <c r="BR34" s="125"/>
      <c r="BS34" s="128"/>
    </row>
    <row r="35" spans="2:71" s="57" customFormat="1" ht="6" customHeight="1" x14ac:dyDescent="0.3">
      <c r="B35" s="163"/>
      <c r="C35" s="166"/>
      <c r="D35" s="155"/>
      <c r="E35" s="155"/>
      <c r="F35" s="155"/>
      <c r="G35" s="155"/>
      <c r="H35" s="155"/>
      <c r="I35" s="155"/>
      <c r="J35" s="155"/>
      <c r="K35" s="58">
        <v>4</v>
      </c>
      <c r="L35" s="59" t="s">
        <v>123</v>
      </c>
      <c r="M35" s="157"/>
      <c r="N35" s="172"/>
      <c r="O35" s="150"/>
      <c r="P35" s="143"/>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69"/>
      <c r="BP35" s="143"/>
      <c r="BQ35" s="125"/>
      <c r="BR35" s="125"/>
      <c r="BS35" s="128"/>
    </row>
    <row r="36" spans="2:71" s="57" customFormat="1" ht="6" customHeight="1" x14ac:dyDescent="0.3">
      <c r="B36" s="163"/>
      <c r="C36" s="166"/>
      <c r="D36" s="155"/>
      <c r="E36" s="155"/>
      <c r="F36" s="155"/>
      <c r="G36" s="155"/>
      <c r="H36" s="155"/>
      <c r="I36" s="155"/>
      <c r="J36" s="155"/>
      <c r="K36" s="64">
        <v>5</v>
      </c>
      <c r="L36" s="65" t="s">
        <v>123</v>
      </c>
      <c r="M36" s="157"/>
      <c r="N36" s="172"/>
      <c r="O36" s="150"/>
      <c r="P36" s="143"/>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31"/>
      <c r="AN36" s="66">
        <v>5</v>
      </c>
      <c r="AO36" s="67" t="s">
        <v>125</v>
      </c>
      <c r="AP36" s="67"/>
      <c r="AQ36" s="67" t="s">
        <v>122</v>
      </c>
      <c r="AR36" s="67"/>
      <c r="AS36" s="67"/>
      <c r="AT36" s="67"/>
      <c r="AU36" s="67"/>
      <c r="AV36" s="67" t="s">
        <v>122</v>
      </c>
      <c r="AW36" s="90" t="s">
        <v>122</v>
      </c>
      <c r="AX36" s="90" t="s">
        <v>122</v>
      </c>
      <c r="AY36" s="90" t="s">
        <v>122</v>
      </c>
      <c r="AZ36" s="90" t="s">
        <v>122</v>
      </c>
      <c r="BA36" s="90" t="s">
        <v>122</v>
      </c>
      <c r="BB36" s="90" t="s">
        <v>122</v>
      </c>
      <c r="BC36" s="90" t="s">
        <v>122</v>
      </c>
      <c r="BD36" s="90">
        <f t="shared" si="1"/>
        <v>0</v>
      </c>
      <c r="BE36" s="90" t="str">
        <f t="shared" si="2"/>
        <v>Débil</v>
      </c>
      <c r="BF36" s="67"/>
      <c r="BG36" s="69" t="s">
        <v>122</v>
      </c>
      <c r="BH36" s="90" t="str">
        <f t="shared" si="3"/>
        <v>Casilla formulada</v>
      </c>
      <c r="BI36" s="67"/>
      <c r="BJ36" s="90" t="str">
        <f t="shared" si="4"/>
        <v/>
      </c>
      <c r="BK36" s="90" t="str">
        <f t="shared" si="5"/>
        <v/>
      </c>
      <c r="BL36" s="90" t="str">
        <f t="shared" si="6"/>
        <v>SI</v>
      </c>
      <c r="BM36" s="134"/>
      <c r="BN36" s="137"/>
      <c r="BO36" s="169"/>
      <c r="BP36" s="143"/>
      <c r="BQ36" s="125"/>
      <c r="BR36" s="125"/>
      <c r="BS36" s="128"/>
    </row>
    <row r="37" spans="2:71" s="57" customFormat="1" ht="6" customHeight="1" x14ac:dyDescent="0.3">
      <c r="B37" s="163"/>
      <c r="C37" s="166"/>
      <c r="D37" s="155"/>
      <c r="E37" s="155"/>
      <c r="F37" s="155"/>
      <c r="G37" s="155"/>
      <c r="H37" s="155"/>
      <c r="I37" s="155"/>
      <c r="J37" s="155"/>
      <c r="K37" s="58">
        <v>6</v>
      </c>
      <c r="L37" s="59" t="s">
        <v>123</v>
      </c>
      <c r="M37" s="157"/>
      <c r="N37" s="172"/>
      <c r="O37" s="150"/>
      <c r="P37" s="143"/>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69"/>
      <c r="BP37" s="143"/>
      <c r="BQ37" s="125"/>
      <c r="BR37" s="125"/>
      <c r="BS37" s="128"/>
    </row>
    <row r="38" spans="2:71" s="57" customFormat="1" ht="6" customHeight="1" x14ac:dyDescent="0.3">
      <c r="B38" s="163"/>
      <c r="C38" s="166"/>
      <c r="D38" s="155"/>
      <c r="E38" s="155"/>
      <c r="F38" s="155"/>
      <c r="G38" s="155"/>
      <c r="H38" s="155"/>
      <c r="I38" s="155"/>
      <c r="J38" s="155"/>
      <c r="K38" s="64">
        <v>7</v>
      </c>
      <c r="L38" s="65" t="s">
        <v>123</v>
      </c>
      <c r="M38" s="157"/>
      <c r="N38" s="172"/>
      <c r="O38" s="150"/>
      <c r="P38" s="143"/>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31"/>
      <c r="AN38" s="66">
        <v>7</v>
      </c>
      <c r="AO38" s="67" t="s">
        <v>125</v>
      </c>
      <c r="AP38" s="67"/>
      <c r="AQ38" s="67" t="s">
        <v>122</v>
      </c>
      <c r="AR38" s="67"/>
      <c r="AS38" s="67"/>
      <c r="AT38" s="67"/>
      <c r="AU38" s="67"/>
      <c r="AV38" s="67" t="s">
        <v>122</v>
      </c>
      <c r="AW38" s="90" t="s">
        <v>122</v>
      </c>
      <c r="AX38" s="90" t="s">
        <v>122</v>
      </c>
      <c r="AY38" s="90" t="s">
        <v>122</v>
      </c>
      <c r="AZ38" s="90" t="s">
        <v>122</v>
      </c>
      <c r="BA38" s="90" t="s">
        <v>122</v>
      </c>
      <c r="BB38" s="90" t="s">
        <v>122</v>
      </c>
      <c r="BC38" s="90" t="s">
        <v>122</v>
      </c>
      <c r="BD38" s="90">
        <f t="shared" si="1"/>
        <v>0</v>
      </c>
      <c r="BE38" s="90" t="str">
        <f t="shared" si="2"/>
        <v>Débil</v>
      </c>
      <c r="BF38" s="67"/>
      <c r="BG38" s="69" t="s">
        <v>122</v>
      </c>
      <c r="BH38" s="90" t="str">
        <f t="shared" si="3"/>
        <v>Casilla formulada</v>
      </c>
      <c r="BI38" s="67"/>
      <c r="BJ38" s="90" t="str">
        <f t="shared" si="4"/>
        <v/>
      </c>
      <c r="BK38" s="90" t="str">
        <f t="shared" si="5"/>
        <v/>
      </c>
      <c r="BL38" s="90" t="str">
        <f t="shared" si="6"/>
        <v>SI</v>
      </c>
      <c r="BM38" s="134"/>
      <c r="BN38" s="137"/>
      <c r="BO38" s="169"/>
      <c r="BP38" s="143"/>
      <c r="BQ38" s="125"/>
      <c r="BR38" s="125"/>
      <c r="BS38" s="128"/>
    </row>
    <row r="39" spans="2:71" s="57" customFormat="1" ht="6" customHeight="1" x14ac:dyDescent="0.3">
      <c r="B39" s="163"/>
      <c r="C39" s="166"/>
      <c r="D39" s="155"/>
      <c r="E39" s="155"/>
      <c r="F39" s="155"/>
      <c r="G39" s="155"/>
      <c r="H39" s="155"/>
      <c r="I39" s="155"/>
      <c r="J39" s="155"/>
      <c r="K39" s="58">
        <v>8</v>
      </c>
      <c r="L39" s="59" t="s">
        <v>123</v>
      </c>
      <c r="M39" s="157"/>
      <c r="N39" s="172"/>
      <c r="O39" s="150"/>
      <c r="P39" s="143"/>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69"/>
      <c r="BP39" s="143"/>
      <c r="BQ39" s="125"/>
      <c r="BR39" s="125"/>
      <c r="BS39" s="128"/>
    </row>
    <row r="40" spans="2:71" s="57" customFormat="1" ht="6" customHeight="1" x14ac:dyDescent="0.3">
      <c r="B40" s="163"/>
      <c r="C40" s="166"/>
      <c r="D40" s="155"/>
      <c r="E40" s="155"/>
      <c r="F40" s="155"/>
      <c r="G40" s="155"/>
      <c r="H40" s="155"/>
      <c r="I40" s="155"/>
      <c r="J40" s="155"/>
      <c r="K40" s="64">
        <v>9</v>
      </c>
      <c r="L40" s="70" t="s">
        <v>123</v>
      </c>
      <c r="M40" s="157"/>
      <c r="N40" s="172"/>
      <c r="O40" s="150"/>
      <c r="P40" s="143"/>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31"/>
      <c r="AN40" s="66">
        <v>9</v>
      </c>
      <c r="AO40" s="67" t="s">
        <v>125</v>
      </c>
      <c r="AP40" s="67"/>
      <c r="AQ40" s="67" t="s">
        <v>122</v>
      </c>
      <c r="AR40" s="67"/>
      <c r="AS40" s="67"/>
      <c r="AT40" s="67"/>
      <c r="AU40" s="67"/>
      <c r="AV40" s="67" t="s">
        <v>122</v>
      </c>
      <c r="AW40" s="90" t="s">
        <v>122</v>
      </c>
      <c r="AX40" s="90" t="s">
        <v>122</v>
      </c>
      <c r="AY40" s="90" t="s">
        <v>122</v>
      </c>
      <c r="AZ40" s="90" t="s">
        <v>122</v>
      </c>
      <c r="BA40" s="90" t="s">
        <v>122</v>
      </c>
      <c r="BB40" s="90" t="s">
        <v>122</v>
      </c>
      <c r="BC40" s="90" t="s">
        <v>122</v>
      </c>
      <c r="BD40" s="90">
        <f t="shared" si="1"/>
        <v>0</v>
      </c>
      <c r="BE40" s="90" t="str">
        <f t="shared" si="2"/>
        <v>Débil</v>
      </c>
      <c r="BF40" s="67"/>
      <c r="BG40" s="69" t="s">
        <v>122</v>
      </c>
      <c r="BH40" s="90" t="str">
        <f t="shared" si="3"/>
        <v>Casilla formulada</v>
      </c>
      <c r="BI40" s="67"/>
      <c r="BJ40" s="90" t="str">
        <f t="shared" si="4"/>
        <v/>
      </c>
      <c r="BK40" s="90" t="str">
        <f t="shared" si="5"/>
        <v/>
      </c>
      <c r="BL40" s="90" t="str">
        <f t="shared" si="6"/>
        <v>SI</v>
      </c>
      <c r="BM40" s="134"/>
      <c r="BN40" s="137"/>
      <c r="BO40" s="169"/>
      <c r="BP40" s="143"/>
      <c r="BQ40" s="125"/>
      <c r="BR40" s="125"/>
      <c r="BS40" s="128"/>
    </row>
    <row r="41" spans="2:71" s="57" customFormat="1" ht="6" customHeight="1" thickBot="1" x14ac:dyDescent="0.35">
      <c r="B41" s="164"/>
      <c r="C41" s="167"/>
      <c r="D41" s="156"/>
      <c r="E41" s="156"/>
      <c r="F41" s="156"/>
      <c r="G41" s="156"/>
      <c r="H41" s="156"/>
      <c r="I41" s="156"/>
      <c r="J41" s="156"/>
      <c r="K41" s="71">
        <v>10</v>
      </c>
      <c r="L41" s="72" t="s">
        <v>123</v>
      </c>
      <c r="M41" s="158"/>
      <c r="N41" s="173"/>
      <c r="O41" s="151"/>
      <c r="P41" s="144"/>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70"/>
      <c r="BP41" s="144"/>
      <c r="BQ41" s="126"/>
      <c r="BR41" s="126"/>
      <c r="BS41" s="129"/>
    </row>
    <row r="42" spans="2:71" s="57" customFormat="1" ht="206.4" customHeight="1" x14ac:dyDescent="0.3">
      <c r="B42" s="162">
        <v>4</v>
      </c>
      <c r="C42" s="165" t="s">
        <v>862</v>
      </c>
      <c r="D42" s="155" t="s">
        <v>863</v>
      </c>
      <c r="E42" s="155" t="s">
        <v>901</v>
      </c>
      <c r="F42" s="155" t="s">
        <v>170</v>
      </c>
      <c r="G42" s="155" t="s">
        <v>170</v>
      </c>
      <c r="H42" s="155" t="s">
        <v>170</v>
      </c>
      <c r="I42" s="155" t="s">
        <v>170</v>
      </c>
      <c r="J42" s="155" t="str">
        <f>IF(AND((F42="SI"),(G42="SI"),(H42="SI"),(I42="SI")),"Si es Riesgo de Corrupción","No es Riesgo de Corrupción")</f>
        <v>Si es Riesgo de Corrupción</v>
      </c>
      <c r="K42" s="50">
        <v>1</v>
      </c>
      <c r="L42" s="51" t="s">
        <v>932</v>
      </c>
      <c r="M42" s="157" t="s">
        <v>902</v>
      </c>
      <c r="N42" s="171">
        <v>1</v>
      </c>
      <c r="O42" s="149" t="str">
        <f>IF(N42=1,"Rara vez",IF(N42=2,"Improbable",IF(N42=3,"Posible",IF(N42=4,"Probable",IF(N42=5,"Casi seguro","Definir el nivel de probabilidad")))))</f>
        <v>Rara vez</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42" s="148" t="s">
        <v>170</v>
      </c>
      <c r="R42" s="148" t="s">
        <v>170</v>
      </c>
      <c r="S42" s="148" t="s">
        <v>173</v>
      </c>
      <c r="T42" s="148" t="s">
        <v>170</v>
      </c>
      <c r="U42" s="148" t="s">
        <v>170</v>
      </c>
      <c r="V42" s="148" t="s">
        <v>170</v>
      </c>
      <c r="W42" s="148" t="s">
        <v>170</v>
      </c>
      <c r="X42" s="148" t="s">
        <v>170</v>
      </c>
      <c r="Y42" s="148" t="s">
        <v>173</v>
      </c>
      <c r="Z42" s="148" t="s">
        <v>170</v>
      </c>
      <c r="AA42" s="148" t="s">
        <v>170</v>
      </c>
      <c r="AB42" s="148" t="s">
        <v>170</v>
      </c>
      <c r="AC42" s="148" t="s">
        <v>170</v>
      </c>
      <c r="AD42" s="148" t="s">
        <v>170</v>
      </c>
      <c r="AE42" s="148" t="s">
        <v>170</v>
      </c>
      <c r="AF42" s="148" t="s">
        <v>173</v>
      </c>
      <c r="AG42" s="148" t="s">
        <v>170</v>
      </c>
      <c r="AH42" s="148" t="s">
        <v>170</v>
      </c>
      <c r="AI42" s="148" t="s">
        <v>173</v>
      </c>
      <c r="AJ42" s="148">
        <f>IF(AF42="SI","Impacto Catastrófico por lesoines o perdida de vidas humanas",(COUNTIF(Q42:AE51,"SI")+COUNTIF(AG42:AI51,"SI")))</f>
        <v>15</v>
      </c>
      <c r="AK42" s="148" t="str">
        <f>IF(AJ42=0,"",IF(AND(AJ42&gt;0,AJ42&lt;=5),"Moderado",IF(AND(AJ42&gt;5,AJ42&lt;=11),"Mayor","Catastrófico")))</f>
        <v>Catastrófico</v>
      </c>
      <c r="AL42" s="148" t="str">
        <f>IF(AND(O42="Rara Vez",AK42="Moderado"),"Moderado",IF(AND(O42="Rara Vez",AK42="Mayor"),"Alto",IF(AND(O42="Improbable",AK42="Moderado"),"Moderado",IF(AND(O42="Improbable",AK42="Mayor"),"Alto",IF(AND(O42="Posible",AK42="Moderado"),"Alto",IF(AND(O42="Probable",AK42="Moderado"),"Alto","Extremo"))))))</f>
        <v>Extremo</v>
      </c>
      <c r="AM42" s="130" t="s">
        <v>167</v>
      </c>
      <c r="AN42" s="52">
        <v>1</v>
      </c>
      <c r="AO42" s="53" t="s">
        <v>933</v>
      </c>
      <c r="AP42" s="53" t="s">
        <v>903</v>
      </c>
      <c r="AQ42" s="53" t="s">
        <v>278</v>
      </c>
      <c r="AR42" s="53" t="s">
        <v>904</v>
      </c>
      <c r="AS42" s="53" t="s">
        <v>905</v>
      </c>
      <c r="AT42" s="53" t="s">
        <v>906</v>
      </c>
      <c r="AU42" s="53" t="s">
        <v>907</v>
      </c>
      <c r="AV42" s="53" t="s">
        <v>178</v>
      </c>
      <c r="AW42" s="89" t="s">
        <v>179</v>
      </c>
      <c r="AX42" s="89" t="s">
        <v>180</v>
      </c>
      <c r="AY42" s="89" t="s">
        <v>181</v>
      </c>
      <c r="AZ42" s="89" t="s">
        <v>182</v>
      </c>
      <c r="BA42" s="89" t="s">
        <v>183</v>
      </c>
      <c r="BB42" s="89" t="s">
        <v>184</v>
      </c>
      <c r="BC42" s="89" t="s">
        <v>206</v>
      </c>
      <c r="BD42" s="89">
        <f t="shared" si="1"/>
        <v>100</v>
      </c>
      <c r="BE42" s="89" t="str">
        <f t="shared" si="2"/>
        <v>Fuerte</v>
      </c>
      <c r="BF42" s="53"/>
      <c r="BG42" s="55" t="s">
        <v>186</v>
      </c>
      <c r="BH42" s="89" t="str">
        <f t="shared" si="3"/>
        <v>Siempre se ejecuta</v>
      </c>
      <c r="BI42" s="53"/>
      <c r="BJ42" s="89" t="str">
        <f t="shared" si="4"/>
        <v>FUERTE</v>
      </c>
      <c r="BK42" s="89">
        <f t="shared" si="5"/>
        <v>100</v>
      </c>
      <c r="BL42" s="89" t="str">
        <f t="shared" si="6"/>
        <v>NO</v>
      </c>
      <c r="BM42" s="133" t="str">
        <f>IF(AVERAGE(BK42:BK51)=100,"FUERTE",IF(AND(AVERAGE(BK42:BK51)&lt;=99,AVERAGE(BK42:BK51)&gt;=50),"MODERADA",IF(AVERAGE(BK42:BK51)&lt;50,"DÉBIL",0)))</f>
        <v>FUERTE</v>
      </c>
      <c r="BN42" s="136" t="str">
        <f>IFERROR(IF(BM42="DÉBIL","NO DISMINUYE",IF(AVERAGEIF(AV42:AV51,"Preventivo",BK42:BK51)&gt;=50,"DIRECTAMENTE","NO DISMINUYE")),"NO DISMINUYE")</f>
        <v>DIRECTAMENTE</v>
      </c>
      <c r="BO42" s="168">
        <f>IF(N42=1,1,IF(AND(N42=2,BM42="FUERTE",BN42="DIRECTAMENTE"),N42-1,IF(AND(N42&gt;2,BM42="FUERTE",BN42="DIRECTAMENTE"),N42-2,IF(AND(N42&gt;=2,BM42="MODERADA",BN42="DIRECTAMENTE"),N42-1,N42))))</f>
        <v>1</v>
      </c>
      <c r="BP42" s="142" t="str">
        <f>IF(BO42=1,"Rara vez",IF(BO42=2,"Improbable",IF(BO42=3,"Posible",IF(BO42=4,"Probable",IF(BO42=5,"Casi Seguro",0)))))</f>
        <v>Rara vez</v>
      </c>
      <c r="BQ42" s="124" t="str">
        <f>AK42</f>
        <v>Catastrófico</v>
      </c>
      <c r="BR42" s="124" t="str">
        <f>IF(AND(BP42="Rara Vez",BQ42="Moderado"),"Moderado",IF(AND(BP42="Rara Vez",BQ42="Mayor"),"Alto",IF(AND(BP42="Improbable",BQ42="Moderado"),"Moderado",IF(AND(BP42="Improbable",BQ42="Mayor"),"Alto",IF(AND(BP42="Posible",BQ42="Moderado"),"Alto",IF(AND(BP42="Probable",BQ42="Moderado"),"Alto","Extremo"))))))</f>
        <v>Extremo</v>
      </c>
      <c r="BS42" s="127"/>
    </row>
    <row r="43" spans="2:71" s="57" customFormat="1" ht="6" customHeight="1" x14ac:dyDescent="0.3">
      <c r="B43" s="163"/>
      <c r="C43" s="166"/>
      <c r="D43" s="155"/>
      <c r="E43" s="155"/>
      <c r="F43" s="155"/>
      <c r="G43" s="155"/>
      <c r="H43" s="155"/>
      <c r="I43" s="155"/>
      <c r="J43" s="155"/>
      <c r="K43" s="58">
        <v>2</v>
      </c>
      <c r="L43" s="59" t="s">
        <v>123</v>
      </c>
      <c r="M43" s="157"/>
      <c r="N43" s="172"/>
      <c r="O43" s="150"/>
      <c r="P43" s="143"/>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69"/>
      <c r="BP43" s="143"/>
      <c r="BQ43" s="125"/>
      <c r="BR43" s="125"/>
      <c r="BS43" s="128"/>
    </row>
    <row r="44" spans="2:71" s="57" customFormat="1" ht="6" customHeight="1" x14ac:dyDescent="0.3">
      <c r="B44" s="163"/>
      <c r="C44" s="166"/>
      <c r="D44" s="155"/>
      <c r="E44" s="155"/>
      <c r="F44" s="155"/>
      <c r="G44" s="155"/>
      <c r="H44" s="155"/>
      <c r="I44" s="155"/>
      <c r="J44" s="155"/>
      <c r="K44" s="64">
        <v>3</v>
      </c>
      <c r="L44" s="65" t="s">
        <v>123</v>
      </c>
      <c r="M44" s="157"/>
      <c r="N44" s="172"/>
      <c r="O44" s="150"/>
      <c r="P44" s="143"/>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31"/>
      <c r="AN44" s="66">
        <v>3</v>
      </c>
      <c r="AO44" s="67" t="s">
        <v>125</v>
      </c>
      <c r="AP44" s="67"/>
      <c r="AQ44" s="67" t="s">
        <v>122</v>
      </c>
      <c r="AR44" s="67"/>
      <c r="AS44" s="67"/>
      <c r="AT44" s="67"/>
      <c r="AU44" s="67"/>
      <c r="AV44" s="67" t="s">
        <v>122</v>
      </c>
      <c r="AW44" s="90" t="s">
        <v>122</v>
      </c>
      <c r="AX44" s="90" t="s">
        <v>122</v>
      </c>
      <c r="AY44" s="90" t="s">
        <v>122</v>
      </c>
      <c r="AZ44" s="90" t="s">
        <v>122</v>
      </c>
      <c r="BA44" s="90" t="s">
        <v>122</v>
      </c>
      <c r="BB44" s="90" t="s">
        <v>122</v>
      </c>
      <c r="BC44" s="90" t="s">
        <v>122</v>
      </c>
      <c r="BD44" s="90">
        <f t="shared" si="1"/>
        <v>0</v>
      </c>
      <c r="BE44" s="90" t="str">
        <f t="shared" si="2"/>
        <v>Débil</v>
      </c>
      <c r="BF44" s="67"/>
      <c r="BG44" s="69" t="s">
        <v>122</v>
      </c>
      <c r="BH44" s="90" t="str">
        <f t="shared" si="3"/>
        <v>Casilla formulada</v>
      </c>
      <c r="BI44" s="67"/>
      <c r="BJ44" s="90" t="str">
        <f t="shared" si="4"/>
        <v/>
      </c>
      <c r="BK44" s="90" t="str">
        <f t="shared" si="5"/>
        <v/>
      </c>
      <c r="BL44" s="90" t="str">
        <f t="shared" si="6"/>
        <v>SI</v>
      </c>
      <c r="BM44" s="134"/>
      <c r="BN44" s="137"/>
      <c r="BO44" s="169"/>
      <c r="BP44" s="143"/>
      <c r="BQ44" s="125"/>
      <c r="BR44" s="125"/>
      <c r="BS44" s="128"/>
    </row>
    <row r="45" spans="2:71" s="57" customFormat="1" ht="6" customHeight="1" x14ac:dyDescent="0.3">
      <c r="B45" s="163"/>
      <c r="C45" s="166"/>
      <c r="D45" s="155"/>
      <c r="E45" s="155"/>
      <c r="F45" s="155"/>
      <c r="G45" s="155"/>
      <c r="H45" s="155"/>
      <c r="I45" s="155"/>
      <c r="J45" s="155"/>
      <c r="K45" s="58">
        <v>4</v>
      </c>
      <c r="L45" s="59" t="s">
        <v>123</v>
      </c>
      <c r="M45" s="157"/>
      <c r="N45" s="172"/>
      <c r="O45" s="150"/>
      <c r="P45" s="143"/>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69"/>
      <c r="BP45" s="143"/>
      <c r="BQ45" s="125"/>
      <c r="BR45" s="125"/>
      <c r="BS45" s="128"/>
    </row>
    <row r="46" spans="2:71" s="57" customFormat="1" ht="6" customHeight="1" x14ac:dyDescent="0.3">
      <c r="B46" s="163"/>
      <c r="C46" s="166"/>
      <c r="D46" s="155"/>
      <c r="E46" s="155"/>
      <c r="F46" s="155"/>
      <c r="G46" s="155"/>
      <c r="H46" s="155"/>
      <c r="I46" s="155"/>
      <c r="J46" s="155"/>
      <c r="K46" s="64">
        <v>5</v>
      </c>
      <c r="L46" s="65" t="s">
        <v>123</v>
      </c>
      <c r="M46" s="157"/>
      <c r="N46" s="172"/>
      <c r="O46" s="150"/>
      <c r="P46" s="143"/>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31"/>
      <c r="AN46" s="66">
        <v>5</v>
      </c>
      <c r="AO46" s="67" t="s">
        <v>125</v>
      </c>
      <c r="AP46" s="67"/>
      <c r="AQ46" s="67" t="s">
        <v>122</v>
      </c>
      <c r="AR46" s="67"/>
      <c r="AS46" s="67"/>
      <c r="AT46" s="67"/>
      <c r="AU46" s="67"/>
      <c r="AV46" s="67" t="s">
        <v>122</v>
      </c>
      <c r="AW46" s="90" t="s">
        <v>122</v>
      </c>
      <c r="AX46" s="90" t="s">
        <v>122</v>
      </c>
      <c r="AY46" s="90" t="s">
        <v>122</v>
      </c>
      <c r="AZ46" s="90" t="s">
        <v>122</v>
      </c>
      <c r="BA46" s="90" t="s">
        <v>122</v>
      </c>
      <c r="BB46" s="90" t="s">
        <v>122</v>
      </c>
      <c r="BC46" s="90" t="s">
        <v>122</v>
      </c>
      <c r="BD46" s="90">
        <f t="shared" si="1"/>
        <v>0</v>
      </c>
      <c r="BE46" s="90" t="str">
        <f t="shared" si="2"/>
        <v>Débil</v>
      </c>
      <c r="BF46" s="67"/>
      <c r="BG46" s="69" t="s">
        <v>122</v>
      </c>
      <c r="BH46" s="90" t="str">
        <f t="shared" si="3"/>
        <v>Casilla formulada</v>
      </c>
      <c r="BI46" s="67"/>
      <c r="BJ46" s="90" t="str">
        <f t="shared" si="4"/>
        <v/>
      </c>
      <c r="BK46" s="90" t="str">
        <f t="shared" si="5"/>
        <v/>
      </c>
      <c r="BL46" s="90" t="str">
        <f t="shared" si="6"/>
        <v>SI</v>
      </c>
      <c r="BM46" s="134"/>
      <c r="BN46" s="137"/>
      <c r="BO46" s="169"/>
      <c r="BP46" s="143"/>
      <c r="BQ46" s="125"/>
      <c r="BR46" s="125"/>
      <c r="BS46" s="128"/>
    </row>
    <row r="47" spans="2:71" s="57" customFormat="1" ht="6" customHeight="1" x14ac:dyDescent="0.3">
      <c r="B47" s="163"/>
      <c r="C47" s="166"/>
      <c r="D47" s="155"/>
      <c r="E47" s="155"/>
      <c r="F47" s="155"/>
      <c r="G47" s="155"/>
      <c r="H47" s="155"/>
      <c r="I47" s="155"/>
      <c r="J47" s="155"/>
      <c r="K47" s="58">
        <v>6</v>
      </c>
      <c r="L47" s="59" t="s">
        <v>123</v>
      </c>
      <c r="M47" s="157"/>
      <c r="N47" s="172"/>
      <c r="O47" s="150"/>
      <c r="P47" s="143"/>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69"/>
      <c r="BP47" s="143"/>
      <c r="BQ47" s="125"/>
      <c r="BR47" s="125"/>
      <c r="BS47" s="128"/>
    </row>
    <row r="48" spans="2:71" s="57" customFormat="1" ht="6" customHeight="1" x14ac:dyDescent="0.3">
      <c r="B48" s="163"/>
      <c r="C48" s="166"/>
      <c r="D48" s="155"/>
      <c r="E48" s="155"/>
      <c r="F48" s="155"/>
      <c r="G48" s="155"/>
      <c r="H48" s="155"/>
      <c r="I48" s="155"/>
      <c r="J48" s="155"/>
      <c r="K48" s="64">
        <v>7</v>
      </c>
      <c r="L48" s="65" t="s">
        <v>123</v>
      </c>
      <c r="M48" s="157"/>
      <c r="N48" s="172"/>
      <c r="O48" s="150"/>
      <c r="P48" s="143"/>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31"/>
      <c r="AN48" s="66">
        <v>7</v>
      </c>
      <c r="AO48" s="67" t="s">
        <v>125</v>
      </c>
      <c r="AP48" s="67"/>
      <c r="AQ48" s="67" t="s">
        <v>122</v>
      </c>
      <c r="AR48" s="67"/>
      <c r="AS48" s="67"/>
      <c r="AT48" s="67"/>
      <c r="AU48" s="67"/>
      <c r="AV48" s="67" t="s">
        <v>122</v>
      </c>
      <c r="AW48" s="90" t="s">
        <v>122</v>
      </c>
      <c r="AX48" s="90" t="s">
        <v>122</v>
      </c>
      <c r="AY48" s="90" t="s">
        <v>122</v>
      </c>
      <c r="AZ48" s="90" t="s">
        <v>122</v>
      </c>
      <c r="BA48" s="90" t="s">
        <v>122</v>
      </c>
      <c r="BB48" s="90" t="s">
        <v>122</v>
      </c>
      <c r="BC48" s="90" t="s">
        <v>122</v>
      </c>
      <c r="BD48" s="90">
        <f t="shared" si="1"/>
        <v>0</v>
      </c>
      <c r="BE48" s="90" t="str">
        <f t="shared" si="2"/>
        <v>Débil</v>
      </c>
      <c r="BF48" s="67"/>
      <c r="BG48" s="69" t="s">
        <v>122</v>
      </c>
      <c r="BH48" s="90" t="str">
        <f t="shared" si="3"/>
        <v>Casilla formulada</v>
      </c>
      <c r="BI48" s="67"/>
      <c r="BJ48" s="90" t="str">
        <f t="shared" si="4"/>
        <v/>
      </c>
      <c r="BK48" s="90" t="str">
        <f t="shared" si="5"/>
        <v/>
      </c>
      <c r="BL48" s="90" t="str">
        <f t="shared" si="6"/>
        <v>SI</v>
      </c>
      <c r="BM48" s="134"/>
      <c r="BN48" s="137"/>
      <c r="BO48" s="169"/>
      <c r="BP48" s="143"/>
      <c r="BQ48" s="125"/>
      <c r="BR48" s="125"/>
      <c r="BS48" s="128"/>
    </row>
    <row r="49" spans="2:71" s="57" customFormat="1" ht="6" customHeight="1" x14ac:dyDescent="0.3">
      <c r="B49" s="163"/>
      <c r="C49" s="166"/>
      <c r="D49" s="155"/>
      <c r="E49" s="155"/>
      <c r="F49" s="155"/>
      <c r="G49" s="155"/>
      <c r="H49" s="155"/>
      <c r="I49" s="155"/>
      <c r="J49" s="155"/>
      <c r="K49" s="58">
        <v>8</v>
      </c>
      <c r="L49" s="59" t="s">
        <v>123</v>
      </c>
      <c r="M49" s="157"/>
      <c r="N49" s="172"/>
      <c r="O49" s="150"/>
      <c r="P49" s="143"/>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69"/>
      <c r="BP49" s="143"/>
      <c r="BQ49" s="125"/>
      <c r="BR49" s="125"/>
      <c r="BS49" s="128"/>
    </row>
    <row r="50" spans="2:71" s="57" customFormat="1" ht="6" customHeight="1" x14ac:dyDescent="0.3">
      <c r="B50" s="163"/>
      <c r="C50" s="166"/>
      <c r="D50" s="155"/>
      <c r="E50" s="155"/>
      <c r="F50" s="155"/>
      <c r="G50" s="155"/>
      <c r="H50" s="155"/>
      <c r="I50" s="155"/>
      <c r="J50" s="155"/>
      <c r="K50" s="64">
        <v>9</v>
      </c>
      <c r="L50" s="70" t="s">
        <v>123</v>
      </c>
      <c r="M50" s="157"/>
      <c r="N50" s="172"/>
      <c r="O50" s="150"/>
      <c r="P50" s="143"/>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31"/>
      <c r="AN50" s="66">
        <v>9</v>
      </c>
      <c r="AO50" s="67" t="s">
        <v>125</v>
      </c>
      <c r="AP50" s="67"/>
      <c r="AQ50" s="67" t="s">
        <v>122</v>
      </c>
      <c r="AR50" s="67"/>
      <c r="AS50" s="67"/>
      <c r="AT50" s="67"/>
      <c r="AU50" s="67"/>
      <c r="AV50" s="67" t="s">
        <v>122</v>
      </c>
      <c r="AW50" s="90" t="s">
        <v>122</v>
      </c>
      <c r="AX50" s="90" t="s">
        <v>122</v>
      </c>
      <c r="AY50" s="90" t="s">
        <v>122</v>
      </c>
      <c r="AZ50" s="90" t="s">
        <v>122</v>
      </c>
      <c r="BA50" s="90" t="s">
        <v>122</v>
      </c>
      <c r="BB50" s="90" t="s">
        <v>122</v>
      </c>
      <c r="BC50" s="90" t="s">
        <v>122</v>
      </c>
      <c r="BD50" s="90">
        <f t="shared" si="1"/>
        <v>0</v>
      </c>
      <c r="BE50" s="90" t="str">
        <f t="shared" si="2"/>
        <v>Débil</v>
      </c>
      <c r="BF50" s="67"/>
      <c r="BG50" s="69" t="s">
        <v>122</v>
      </c>
      <c r="BH50" s="90" t="str">
        <f t="shared" si="3"/>
        <v>Casilla formulada</v>
      </c>
      <c r="BI50" s="67"/>
      <c r="BJ50" s="90" t="str">
        <f t="shared" si="4"/>
        <v/>
      </c>
      <c r="BK50" s="90" t="str">
        <f t="shared" si="5"/>
        <v/>
      </c>
      <c r="BL50" s="90" t="str">
        <f t="shared" si="6"/>
        <v>SI</v>
      </c>
      <c r="BM50" s="134"/>
      <c r="BN50" s="137"/>
      <c r="BO50" s="169"/>
      <c r="BP50" s="143"/>
      <c r="BQ50" s="125"/>
      <c r="BR50" s="125"/>
      <c r="BS50" s="128"/>
    </row>
    <row r="51" spans="2:71" s="57" customFormat="1" ht="6" customHeight="1" thickBot="1" x14ac:dyDescent="0.35">
      <c r="B51" s="164"/>
      <c r="C51" s="167"/>
      <c r="D51" s="156"/>
      <c r="E51" s="156"/>
      <c r="F51" s="156"/>
      <c r="G51" s="156"/>
      <c r="H51" s="156"/>
      <c r="I51" s="156"/>
      <c r="J51" s="156"/>
      <c r="K51" s="71">
        <v>10</v>
      </c>
      <c r="L51" s="72" t="s">
        <v>123</v>
      </c>
      <c r="M51" s="158"/>
      <c r="N51" s="173"/>
      <c r="O51" s="151"/>
      <c r="P51" s="144"/>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70"/>
      <c r="BP51" s="144"/>
      <c r="BQ51" s="126"/>
      <c r="BR51" s="126"/>
      <c r="BS51" s="129"/>
    </row>
    <row r="52" spans="2:71" s="57" customFormat="1" ht="96" customHeight="1" x14ac:dyDescent="0.3">
      <c r="B52" s="162">
        <v>5</v>
      </c>
      <c r="C52" s="165" t="s">
        <v>862</v>
      </c>
      <c r="D52" s="155" t="s">
        <v>863</v>
      </c>
      <c r="E52" s="155" t="s">
        <v>908</v>
      </c>
      <c r="F52" s="155" t="s">
        <v>170</v>
      </c>
      <c r="G52" s="155" t="s">
        <v>170</v>
      </c>
      <c r="H52" s="155" t="s">
        <v>170</v>
      </c>
      <c r="I52" s="155" t="s">
        <v>170</v>
      </c>
      <c r="J52" s="155" t="str">
        <f>IF(AND((F52="SI"),(G52="SI"),(H52="SI"),(I52="SI")),"Si es Riesgo de Corrupción","No es Riesgo de Corrupción")</f>
        <v>Si es Riesgo de Corrupción</v>
      </c>
      <c r="K52" s="50">
        <v>1</v>
      </c>
      <c r="L52" s="51" t="s">
        <v>909</v>
      </c>
      <c r="M52" s="157" t="s">
        <v>911</v>
      </c>
      <c r="N52" s="171">
        <v>1</v>
      </c>
      <c r="O52" s="149" t="str">
        <f>IF(N52=1,"Rara vez",IF(N52=2,"Improbable",IF(N52=3,"Posible",IF(N52=4,"Probable",IF(N52=5,"Casi seguro","Definir el nivel de probabilidad")))))</f>
        <v>Rara vez</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52" s="148" t="s">
        <v>170</v>
      </c>
      <c r="R52" s="148" t="s">
        <v>170</v>
      </c>
      <c r="S52" s="148" t="s">
        <v>173</v>
      </c>
      <c r="T52" s="148" t="s">
        <v>170</v>
      </c>
      <c r="U52" s="148" t="s">
        <v>170</v>
      </c>
      <c r="V52" s="148" t="s">
        <v>170</v>
      </c>
      <c r="W52" s="148" t="s">
        <v>170</v>
      </c>
      <c r="X52" s="148" t="s">
        <v>170</v>
      </c>
      <c r="Y52" s="148" t="s">
        <v>170</v>
      </c>
      <c r="Z52" s="148" t="s">
        <v>170</v>
      </c>
      <c r="AA52" s="148" t="s">
        <v>170</v>
      </c>
      <c r="AB52" s="148" t="s">
        <v>170</v>
      </c>
      <c r="AC52" s="148" t="s">
        <v>173</v>
      </c>
      <c r="AD52" s="148" t="s">
        <v>170</v>
      </c>
      <c r="AE52" s="148" t="s">
        <v>170</v>
      </c>
      <c r="AF52" s="148" t="s">
        <v>173</v>
      </c>
      <c r="AG52" s="148" t="s">
        <v>170</v>
      </c>
      <c r="AH52" s="148" t="s">
        <v>170</v>
      </c>
      <c r="AI52" s="148" t="s">
        <v>173</v>
      </c>
      <c r="AJ52" s="148">
        <f>IF(AF52="SI","Impacto Catastrófico por lesoines o perdida de vidas humanas",(COUNTIF(Q52:AE61,"SI")+COUNTIF(AG52:AI61,"SI")))</f>
        <v>15</v>
      </c>
      <c r="AK52" s="148" t="str">
        <f>IF(AJ52=0,"",IF(AND(AJ52&gt;0,AJ52&lt;=5),"Moderado",IF(AND(AJ52&gt;5,AJ52&lt;=11),"Mayor","Catastrófico")))</f>
        <v>Catastrófico</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912</v>
      </c>
      <c r="AP52" s="53"/>
      <c r="AQ52" s="53" t="s">
        <v>122</v>
      </c>
      <c r="AR52" s="53"/>
      <c r="AS52" s="53"/>
      <c r="AT52" s="53"/>
      <c r="AU52" s="53"/>
      <c r="AV52" s="53" t="s">
        <v>122</v>
      </c>
      <c r="AW52" s="89" t="s">
        <v>122</v>
      </c>
      <c r="AX52" s="89" t="s">
        <v>122</v>
      </c>
      <c r="AY52" s="89" t="s">
        <v>122</v>
      </c>
      <c r="AZ52" s="89" t="s">
        <v>122</v>
      </c>
      <c r="BA52" s="89" t="s">
        <v>122</v>
      </c>
      <c r="BB52" s="89" t="s">
        <v>122</v>
      </c>
      <c r="BC52" s="89" t="s">
        <v>122</v>
      </c>
      <c r="BD52" s="89">
        <f t="shared" si="1"/>
        <v>0</v>
      </c>
      <c r="BE52" s="89" t="str">
        <f t="shared" si="2"/>
        <v>Débil</v>
      </c>
      <c r="BF52" s="53"/>
      <c r="BG52" s="55" t="s">
        <v>122</v>
      </c>
      <c r="BH52" s="89" t="str">
        <f t="shared" si="3"/>
        <v>Casilla formulada</v>
      </c>
      <c r="BI52" s="53"/>
      <c r="BJ52" s="89" t="str">
        <f t="shared" si="4"/>
        <v/>
      </c>
      <c r="BK52" s="89" t="str">
        <f t="shared" si="5"/>
        <v/>
      </c>
      <c r="BL52" s="89"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f>IF(N52=1,1,IF(AND(N52=2,BM52="FUERTE",BN52="DIRECTAMENTE"),N52-1,IF(AND(N52&gt;2,BM52="FUERTE",BN52="DIRECTAMENTE"),N52-2,IF(AND(N52&gt;=2,BM52="MODERADA",BN52="DIRECTAMENTE"),N52-1,N52))))</f>
        <v>1</v>
      </c>
      <c r="BP52" s="142" t="str">
        <f>IF(BO52=1,"Rara vez",IF(BO52=2,"Improbable",IF(BO52=3,"Posible",IF(BO52=4,"Probable",IF(BO52=5,"Casi Seguro",0)))))</f>
        <v>Rara vez</v>
      </c>
      <c r="BQ52" s="124" t="str">
        <f>AK52</f>
        <v>Catastrófico</v>
      </c>
      <c r="BR52" s="124" t="str">
        <f>IF(AND(BP52="Rara Vez",BQ52="Moderado"),"Moderado",IF(AND(BP52="Rara Vez",BQ52="Mayor"),"Alto",IF(AND(BP52="Improbable",BQ52="Moderado"),"Moderado",IF(AND(BP52="Improbable",BQ52="Mayor"),"Alto",IF(AND(BP52="Posible",BQ52="Moderado"),"Alto",IF(AND(BP52="Probable",BQ52="Moderado"),"Alto","Extremo"))))))</f>
        <v>Extremo</v>
      </c>
      <c r="BS52" s="127"/>
    </row>
    <row r="53" spans="2:71" s="57" customFormat="1" ht="96" customHeight="1" x14ac:dyDescent="0.3">
      <c r="B53" s="163"/>
      <c r="C53" s="166"/>
      <c r="D53" s="155"/>
      <c r="E53" s="155"/>
      <c r="F53" s="155"/>
      <c r="G53" s="155"/>
      <c r="H53" s="155"/>
      <c r="I53" s="155"/>
      <c r="J53" s="155"/>
      <c r="K53" s="58">
        <v>2</v>
      </c>
      <c r="L53" s="59" t="s">
        <v>910</v>
      </c>
      <c r="M53" s="157"/>
      <c r="N53" s="172"/>
      <c r="O53" s="150"/>
      <c r="P53" s="143"/>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31"/>
      <c r="AN53" s="60">
        <v>2</v>
      </c>
      <c r="AO53" s="61" t="s">
        <v>912</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customHeight="1" x14ac:dyDescent="0.3">
      <c r="B54" s="163"/>
      <c r="C54" s="166"/>
      <c r="D54" s="155"/>
      <c r="E54" s="155"/>
      <c r="F54" s="155"/>
      <c r="G54" s="155"/>
      <c r="H54" s="155"/>
      <c r="I54" s="155"/>
      <c r="J54" s="155"/>
      <c r="K54" s="64">
        <v>3</v>
      </c>
      <c r="L54" s="65" t="s">
        <v>934</v>
      </c>
      <c r="M54" s="157"/>
      <c r="N54" s="172"/>
      <c r="O54" s="150"/>
      <c r="P54" s="143"/>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31"/>
      <c r="AN54" s="66">
        <v>3</v>
      </c>
      <c r="AO54" s="67" t="s">
        <v>912</v>
      </c>
      <c r="AP54" s="67"/>
      <c r="AQ54" s="67" t="s">
        <v>122</v>
      </c>
      <c r="AR54" s="67"/>
      <c r="AS54" s="67"/>
      <c r="AT54" s="67"/>
      <c r="AU54" s="67"/>
      <c r="AV54" s="67" t="s">
        <v>122</v>
      </c>
      <c r="AW54" s="90" t="s">
        <v>122</v>
      </c>
      <c r="AX54" s="90" t="s">
        <v>122</v>
      </c>
      <c r="AY54" s="90" t="s">
        <v>122</v>
      </c>
      <c r="AZ54" s="90" t="s">
        <v>122</v>
      </c>
      <c r="BA54" s="90" t="s">
        <v>122</v>
      </c>
      <c r="BB54" s="90" t="s">
        <v>122</v>
      </c>
      <c r="BC54" s="90" t="s">
        <v>122</v>
      </c>
      <c r="BD54" s="90">
        <f t="shared" si="1"/>
        <v>0</v>
      </c>
      <c r="BE54" s="90" t="str">
        <f t="shared" si="2"/>
        <v>Débil</v>
      </c>
      <c r="BF54" s="67"/>
      <c r="BG54" s="69" t="s">
        <v>122</v>
      </c>
      <c r="BH54" s="90" t="str">
        <f t="shared" si="3"/>
        <v>Casilla formulada</v>
      </c>
      <c r="BI54" s="67"/>
      <c r="BJ54" s="90" t="str">
        <f t="shared" si="4"/>
        <v/>
      </c>
      <c r="BK54" s="90" t="str">
        <f t="shared" si="5"/>
        <v/>
      </c>
      <c r="BL54" s="90" t="str">
        <f t="shared" si="6"/>
        <v>SI</v>
      </c>
      <c r="BM54" s="134"/>
      <c r="BN54" s="137"/>
      <c r="BO54" s="140"/>
      <c r="BP54" s="143"/>
      <c r="BQ54" s="125"/>
      <c r="BR54" s="125"/>
      <c r="BS54" s="128"/>
    </row>
    <row r="55" spans="2:71" s="57" customFormat="1" ht="96" customHeight="1" x14ac:dyDescent="0.3">
      <c r="B55" s="163"/>
      <c r="C55" s="166"/>
      <c r="D55" s="155"/>
      <c r="E55" s="155"/>
      <c r="F55" s="155"/>
      <c r="G55" s="155"/>
      <c r="H55" s="155"/>
      <c r="I55" s="155"/>
      <c r="J55" s="155"/>
      <c r="K55" s="58">
        <v>4</v>
      </c>
      <c r="L55" s="59" t="s">
        <v>935</v>
      </c>
      <c r="M55" s="157"/>
      <c r="N55" s="172"/>
      <c r="O55" s="150"/>
      <c r="P55" s="143"/>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31"/>
      <c r="AN55" s="60">
        <v>4</v>
      </c>
      <c r="AO55" s="61" t="s">
        <v>912</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6" customHeight="1" x14ac:dyDescent="0.3">
      <c r="B56" s="163"/>
      <c r="C56" s="166"/>
      <c r="D56" s="155"/>
      <c r="E56" s="155"/>
      <c r="F56" s="155"/>
      <c r="G56" s="155"/>
      <c r="H56" s="155"/>
      <c r="I56" s="155"/>
      <c r="J56" s="155"/>
      <c r="K56" s="64">
        <v>5</v>
      </c>
      <c r="L56" s="65" t="s">
        <v>123</v>
      </c>
      <c r="M56" s="157"/>
      <c r="N56" s="172"/>
      <c r="O56" s="150"/>
      <c r="P56" s="143"/>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31"/>
      <c r="AN56" s="66">
        <v>5</v>
      </c>
      <c r="AO56" s="67" t="s">
        <v>125</v>
      </c>
      <c r="AP56" s="67"/>
      <c r="AQ56" s="67" t="s">
        <v>122</v>
      </c>
      <c r="AR56" s="67"/>
      <c r="AS56" s="67"/>
      <c r="AT56" s="67"/>
      <c r="AU56" s="67"/>
      <c r="AV56" s="67" t="s">
        <v>122</v>
      </c>
      <c r="AW56" s="90" t="s">
        <v>122</v>
      </c>
      <c r="AX56" s="90" t="s">
        <v>122</v>
      </c>
      <c r="AY56" s="90" t="s">
        <v>122</v>
      </c>
      <c r="AZ56" s="90" t="s">
        <v>122</v>
      </c>
      <c r="BA56" s="90" t="s">
        <v>122</v>
      </c>
      <c r="BB56" s="90" t="s">
        <v>122</v>
      </c>
      <c r="BC56" s="90" t="s">
        <v>122</v>
      </c>
      <c r="BD56" s="90">
        <f t="shared" si="1"/>
        <v>0</v>
      </c>
      <c r="BE56" s="90" t="str">
        <f t="shared" si="2"/>
        <v>Débil</v>
      </c>
      <c r="BF56" s="67"/>
      <c r="BG56" s="69" t="s">
        <v>122</v>
      </c>
      <c r="BH56" s="90" t="str">
        <f t="shared" si="3"/>
        <v>Casilla formulada</v>
      </c>
      <c r="BI56" s="67"/>
      <c r="BJ56" s="90" t="str">
        <f t="shared" si="4"/>
        <v/>
      </c>
      <c r="BK56" s="90" t="str">
        <f t="shared" si="5"/>
        <v/>
      </c>
      <c r="BL56" s="90" t="str">
        <f t="shared" si="6"/>
        <v>SI</v>
      </c>
      <c r="BM56" s="134"/>
      <c r="BN56" s="137"/>
      <c r="BO56" s="140"/>
      <c r="BP56" s="143"/>
      <c r="BQ56" s="125"/>
      <c r="BR56" s="125"/>
      <c r="BS56" s="128"/>
    </row>
    <row r="57" spans="2:71" s="57" customFormat="1" ht="6" customHeight="1" x14ac:dyDescent="0.3">
      <c r="B57" s="163"/>
      <c r="C57" s="166"/>
      <c r="D57" s="155"/>
      <c r="E57" s="155"/>
      <c r="F57" s="155"/>
      <c r="G57" s="155"/>
      <c r="H57" s="155"/>
      <c r="I57" s="155"/>
      <c r="J57" s="155"/>
      <c r="K57" s="58">
        <v>6</v>
      </c>
      <c r="L57" s="59" t="s">
        <v>123</v>
      </c>
      <c r="M57" s="157"/>
      <c r="N57" s="172"/>
      <c r="O57" s="150"/>
      <c r="P57" s="143"/>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6" customHeight="1" x14ac:dyDescent="0.3">
      <c r="B58" s="163"/>
      <c r="C58" s="166"/>
      <c r="D58" s="155"/>
      <c r="E58" s="155"/>
      <c r="F58" s="155"/>
      <c r="G58" s="155"/>
      <c r="H58" s="155"/>
      <c r="I58" s="155"/>
      <c r="J58" s="155"/>
      <c r="K58" s="64">
        <v>7</v>
      </c>
      <c r="L58" s="65" t="s">
        <v>123</v>
      </c>
      <c r="M58" s="157"/>
      <c r="N58" s="172"/>
      <c r="O58" s="150"/>
      <c r="P58" s="143"/>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31"/>
      <c r="AN58" s="66">
        <v>7</v>
      </c>
      <c r="AO58" s="67" t="s">
        <v>125</v>
      </c>
      <c r="AP58" s="67"/>
      <c r="AQ58" s="67" t="s">
        <v>122</v>
      </c>
      <c r="AR58" s="67"/>
      <c r="AS58" s="67"/>
      <c r="AT58" s="67"/>
      <c r="AU58" s="67"/>
      <c r="AV58" s="67" t="s">
        <v>122</v>
      </c>
      <c r="AW58" s="90" t="s">
        <v>122</v>
      </c>
      <c r="AX58" s="90" t="s">
        <v>122</v>
      </c>
      <c r="AY58" s="90" t="s">
        <v>122</v>
      </c>
      <c r="AZ58" s="90" t="s">
        <v>122</v>
      </c>
      <c r="BA58" s="90" t="s">
        <v>122</v>
      </c>
      <c r="BB58" s="90" t="s">
        <v>122</v>
      </c>
      <c r="BC58" s="90" t="s">
        <v>122</v>
      </c>
      <c r="BD58" s="90">
        <f t="shared" si="1"/>
        <v>0</v>
      </c>
      <c r="BE58" s="90" t="str">
        <f t="shared" si="2"/>
        <v>Débil</v>
      </c>
      <c r="BF58" s="67"/>
      <c r="BG58" s="69" t="s">
        <v>122</v>
      </c>
      <c r="BH58" s="90" t="str">
        <f t="shared" si="3"/>
        <v>Casilla formulada</v>
      </c>
      <c r="BI58" s="67"/>
      <c r="BJ58" s="90" t="str">
        <f t="shared" si="4"/>
        <v/>
      </c>
      <c r="BK58" s="90" t="str">
        <f t="shared" si="5"/>
        <v/>
      </c>
      <c r="BL58" s="90" t="str">
        <f t="shared" si="6"/>
        <v>SI</v>
      </c>
      <c r="BM58" s="134"/>
      <c r="BN58" s="137"/>
      <c r="BO58" s="140"/>
      <c r="BP58" s="143"/>
      <c r="BQ58" s="125"/>
      <c r="BR58" s="125"/>
      <c r="BS58" s="128"/>
    </row>
    <row r="59" spans="2:71" s="57" customFormat="1" ht="6" customHeight="1" x14ac:dyDescent="0.3">
      <c r="B59" s="163"/>
      <c r="C59" s="166"/>
      <c r="D59" s="155"/>
      <c r="E59" s="155"/>
      <c r="F59" s="155"/>
      <c r="G59" s="155"/>
      <c r="H59" s="155"/>
      <c r="I59" s="155"/>
      <c r="J59" s="155"/>
      <c r="K59" s="58">
        <v>8</v>
      </c>
      <c r="L59" s="59" t="s">
        <v>123</v>
      </c>
      <c r="M59" s="157"/>
      <c r="N59" s="172"/>
      <c r="O59" s="150"/>
      <c r="P59" s="143"/>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6" customHeight="1" x14ac:dyDescent="0.3">
      <c r="B60" s="163"/>
      <c r="C60" s="166"/>
      <c r="D60" s="155"/>
      <c r="E60" s="155"/>
      <c r="F60" s="155"/>
      <c r="G60" s="155"/>
      <c r="H60" s="155"/>
      <c r="I60" s="155"/>
      <c r="J60" s="155"/>
      <c r="K60" s="64">
        <v>9</v>
      </c>
      <c r="L60" s="70" t="s">
        <v>123</v>
      </c>
      <c r="M60" s="157"/>
      <c r="N60" s="172"/>
      <c r="O60" s="150"/>
      <c r="P60" s="143"/>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31"/>
      <c r="AN60" s="66">
        <v>9</v>
      </c>
      <c r="AO60" s="67" t="s">
        <v>125</v>
      </c>
      <c r="AP60" s="67"/>
      <c r="AQ60" s="67" t="s">
        <v>122</v>
      </c>
      <c r="AR60" s="67"/>
      <c r="AS60" s="67"/>
      <c r="AT60" s="67"/>
      <c r="AU60" s="67"/>
      <c r="AV60" s="67" t="s">
        <v>122</v>
      </c>
      <c r="AW60" s="90" t="s">
        <v>122</v>
      </c>
      <c r="AX60" s="90" t="s">
        <v>122</v>
      </c>
      <c r="AY60" s="90" t="s">
        <v>122</v>
      </c>
      <c r="AZ60" s="90" t="s">
        <v>122</v>
      </c>
      <c r="BA60" s="90" t="s">
        <v>122</v>
      </c>
      <c r="BB60" s="90" t="s">
        <v>122</v>
      </c>
      <c r="BC60" s="90" t="s">
        <v>122</v>
      </c>
      <c r="BD60" s="90">
        <f t="shared" si="1"/>
        <v>0</v>
      </c>
      <c r="BE60" s="90" t="str">
        <f t="shared" si="2"/>
        <v>Débil</v>
      </c>
      <c r="BF60" s="67"/>
      <c r="BG60" s="69" t="s">
        <v>122</v>
      </c>
      <c r="BH60" s="90" t="str">
        <f t="shared" si="3"/>
        <v>Casilla formulada</v>
      </c>
      <c r="BI60" s="67"/>
      <c r="BJ60" s="90" t="str">
        <f t="shared" si="4"/>
        <v/>
      </c>
      <c r="BK60" s="90" t="str">
        <f t="shared" si="5"/>
        <v/>
      </c>
      <c r="BL60" s="90" t="str">
        <f t="shared" si="6"/>
        <v>SI</v>
      </c>
      <c r="BM60" s="134"/>
      <c r="BN60" s="137"/>
      <c r="BO60" s="140"/>
      <c r="BP60" s="143"/>
      <c r="BQ60" s="125"/>
      <c r="BR60" s="125"/>
      <c r="BS60" s="128"/>
    </row>
    <row r="61" spans="2:71" s="57" customFormat="1" ht="6" customHeight="1" thickBot="1" x14ac:dyDescent="0.35">
      <c r="B61" s="164"/>
      <c r="C61" s="167"/>
      <c r="D61" s="156"/>
      <c r="E61" s="156"/>
      <c r="F61" s="156"/>
      <c r="G61" s="156"/>
      <c r="H61" s="156"/>
      <c r="I61" s="156"/>
      <c r="J61" s="156"/>
      <c r="K61" s="71">
        <v>10</v>
      </c>
      <c r="L61" s="72" t="s">
        <v>123</v>
      </c>
      <c r="M61" s="158"/>
      <c r="N61" s="173"/>
      <c r="O61" s="151"/>
      <c r="P61" s="144"/>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uyIMS8JpahsweYn+LHVokMOmaY7G2BRfYY5X1NsQEgkxfx3GMCvzZC59iMzJGCDfAsoTlOMMrp4IetZW8WiCUQ==" saltValue="2y7Ag77h7qgGUc0KY5kXW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23" priority="23" operator="containsText" text="Si es Riesgo de Corrupción">
      <formula>NOT(ISERROR(SEARCH("Si es Riesgo de Corrupción",J12)))</formula>
    </cfRule>
    <cfRule type="containsText" dxfId="22" priority="24" operator="containsText" text="No es Riesgo de Corrupción">
      <formula>NOT(ISERROR(SEARCH("No es Riesgo de Corrupción",J12)))</formula>
    </cfRule>
  </conditionalFormatting>
  <conditionalFormatting sqref="L12:M21">
    <cfRule type="containsText" dxfId="21" priority="22" operator="containsText" text="Espacio para describir ">
      <formula>NOT(ISERROR(SEARCH("Espacio para describir ",L12)))</formula>
    </cfRule>
  </conditionalFormatting>
  <conditionalFormatting sqref="AQ12:AQ61 AV12:BC61 BG12:BG61 BO12:BO61 N12:N61 Q12:AI61">
    <cfRule type="containsText" dxfId="20" priority="21" operator="containsText" text="Escoger un dato de la lista desplegable">
      <formula>NOT(ISERROR(SEARCH("Escoger un dato de la lista desplegable",N12)))</formula>
    </cfRule>
  </conditionalFormatting>
  <conditionalFormatting sqref="AO12:AO61">
    <cfRule type="containsText" dxfId="19" priority="20" operator="containsText" text="REDACTAR CONTROL">
      <formula>NOT(ISERROR(SEARCH("REDACTAR CONTROL",AO12)))</formula>
    </cfRule>
  </conditionalFormatting>
  <conditionalFormatting sqref="AL12 BR12">
    <cfRule type="containsText" dxfId="18" priority="17" operator="containsText" text="Extremo">
      <formula>NOT(ISERROR(SEARCH("Extremo",AL12)))</formula>
    </cfRule>
    <cfRule type="containsText" dxfId="17" priority="18" operator="containsText" text="Alto">
      <formula>NOT(ISERROR(SEARCH("Alto",AL12)))</formula>
    </cfRule>
    <cfRule type="containsText" dxfId="16" priority="19" operator="containsText" text="Moderado">
      <formula>NOT(ISERROR(SEARCH("Moderado",AL12)))</formula>
    </cfRule>
  </conditionalFormatting>
  <conditionalFormatting sqref="L22:M31">
    <cfRule type="containsText" dxfId="15" priority="16" operator="containsText" text="Espacio para describir ">
      <formula>NOT(ISERROR(SEARCH("Espacio para describir ",L22)))</formula>
    </cfRule>
  </conditionalFormatting>
  <conditionalFormatting sqref="AL22 BR22">
    <cfRule type="containsText" dxfId="14" priority="13" operator="containsText" text="Extremo">
      <formula>NOT(ISERROR(SEARCH("Extremo",AL22)))</formula>
    </cfRule>
    <cfRule type="containsText" dxfId="13" priority="14" operator="containsText" text="Alto">
      <formula>NOT(ISERROR(SEARCH("Alto",AL22)))</formula>
    </cfRule>
    <cfRule type="containsText" dxfId="12" priority="15" operator="containsText" text="Moderado">
      <formula>NOT(ISERROR(SEARCH("Moderado",AL22)))</formula>
    </cfRule>
  </conditionalFormatting>
  <conditionalFormatting sqref="L32:M41">
    <cfRule type="containsText" dxfId="11" priority="12" operator="containsText" text="Espacio para describir ">
      <formula>NOT(ISERROR(SEARCH("Espacio para describir ",L32)))</formula>
    </cfRule>
  </conditionalFormatting>
  <conditionalFormatting sqref="AL32 BR32">
    <cfRule type="containsText" dxfId="10" priority="9" operator="containsText" text="Extremo">
      <formula>NOT(ISERROR(SEARCH("Extremo",AL32)))</formula>
    </cfRule>
    <cfRule type="containsText" dxfId="9" priority="10" operator="containsText" text="Alto">
      <formula>NOT(ISERROR(SEARCH("Alto",AL32)))</formula>
    </cfRule>
    <cfRule type="containsText" dxfId="8" priority="11" operator="containsText" text="Moderado">
      <formula>NOT(ISERROR(SEARCH("Moderado",AL32)))</formula>
    </cfRule>
  </conditionalFormatting>
  <conditionalFormatting sqref="L42:M51">
    <cfRule type="containsText" dxfId="7" priority="8" operator="containsText" text="Espacio para describir ">
      <formula>NOT(ISERROR(SEARCH("Espacio para describir ",L42)))</formula>
    </cfRule>
  </conditionalFormatting>
  <conditionalFormatting sqref="AL42 BR42">
    <cfRule type="containsText" dxfId="6" priority="5" operator="containsText" text="Extremo">
      <formula>NOT(ISERROR(SEARCH("Extremo",AL42)))</formula>
    </cfRule>
    <cfRule type="containsText" dxfId="5" priority="6" operator="containsText" text="Alto">
      <formula>NOT(ISERROR(SEARCH("Alto",AL42)))</formula>
    </cfRule>
    <cfRule type="containsText" dxfId="4" priority="7" operator="containsText" text="Moderado">
      <formula>NOT(ISERROR(SEARCH("Moderado",AL42)))</formula>
    </cfRule>
  </conditionalFormatting>
  <conditionalFormatting sqref="L52:M61">
    <cfRule type="containsText" dxfId="3" priority="4" operator="containsText" text="Espacio para describir ">
      <formula>NOT(ISERROR(SEARCH("Espacio para describir ",L52)))</formula>
    </cfRule>
  </conditionalFormatting>
  <conditionalFormatting sqref="AL52 BR52">
    <cfRule type="containsText" dxfId="2" priority="1" operator="containsText" text="Extremo">
      <formula>NOT(ISERROR(SEARCH("Extremo",AL52)))</formula>
    </cfRule>
    <cfRule type="containsText" dxfId="1" priority="2" operator="containsText" text="Alto">
      <formula>NOT(ISERROR(SEARCH("Alto",AL52)))</formula>
    </cfRule>
    <cfRule type="containsText" dxfId="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486CCEC-CA1E-4A55-910A-D233D2EF0062}"/>
    <dataValidation allowBlank="1" showInputMessage="1" showErrorMessage="1" prompt="¿Se deja evidencia o rastro de la ejecución del control, que permita a cualquier tercero con la evidencia, llegar a la misma conclusión?." sqref="BC11" xr:uid="{236E0FFA-8C60-47FC-A86E-1BCCF9343770}"/>
    <dataValidation allowBlank="1" showInputMessage="1" showErrorMessage="1" prompt="¿Las observaciones, desviaciones o diferencias identificadas como resultados de la ejecución del control son investigadas y resueltas de manera oportuna?" sqref="BB11" xr:uid="{484F70F9-1BA6-4356-A712-A85297427E2D}"/>
    <dataValidation allowBlank="1" showInputMessage="1" showErrorMessage="1" prompt="¿La fuente de información que se utiliza en el desarrollo del control es información confiable que permita mitigar el riesgo?." sqref="BA11" xr:uid="{76617225-980C-4861-B820-C63379DC704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031DD3D-2AC7-4C00-8246-9A42833F1543}"/>
    <dataValidation allowBlank="1" showInputMessage="1" showErrorMessage="1" prompt="¿La oportunidad en que se ejecuta el control ayuda a prevenir la mitigación del riesgo o a detectar la materialización del riesgo de manera oportuna?" sqref="AY11" xr:uid="{FFA12310-35AF-42B4-93C2-133670FC352C}"/>
    <dataValidation allowBlank="1" showInputMessage="1" showErrorMessage="1" prompt="El responsable tiene autoridad y adecuada segregación de funciones en la ejecución del control?" sqref="AX11" xr:uid="{9A942839-F214-4457-858D-230CE517E5FB}"/>
    <dataValidation allowBlank="1" showInputMessage="1" showErrorMessage="1" prompt="¿Existen un responsable asignado a la ejecución del control?" sqref="AW11" xr:uid="{805DB17A-C202-47FA-9F80-4A3FE2BDA6E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4C458B34-CC23-4F29-A00F-10AC7DBCDC46}"/>
    <dataValidation type="list" allowBlank="1" showInputMessage="1" showErrorMessage="1" prompt="¿Genera Impacto ambiental?" sqref="AI12:AI61" xr:uid="{325192B2-69C7-4148-8610-F5171B8971B1}">
      <formula1>"SI,NO,Escoger un dato de la lista desplegable"</formula1>
    </dataValidation>
    <dataValidation allowBlank="1" showInputMessage="1" showErrorMessage="1" prompt="¿Genera Impacto ambiental?" sqref="AI11" xr:uid="{5F6A2F2C-671D-464C-A6E4-9441D88BAF91}"/>
    <dataValidation type="list" allowBlank="1" showInputMessage="1" showErrorMessage="1" prompt="¿Afectar la imagen nacional?" sqref="AH12:AH61" xr:uid="{2A32F47B-B2B0-405A-9DF1-3D675524EA24}">
      <formula1>"SI,NO,Escoger un dato de la lista desplegable"</formula1>
    </dataValidation>
    <dataValidation allowBlank="1" showInputMessage="1" showErrorMessage="1" prompt="¿Afectar la imagen nacional?" sqref="AH11" xr:uid="{70D298EE-022E-4AE8-8594-1DB86E108352}"/>
    <dataValidation type="list" allowBlank="1" showInputMessage="1" showErrorMessage="1" prompt="¿Afectar la imagen regional?" sqref="AG12:AG61" xr:uid="{3D66D733-770C-4327-8414-5B00BF9352E3}">
      <formula1>"SI,NO,Escoger un dato de la lista desplegable"</formula1>
    </dataValidation>
    <dataValidation allowBlank="1" showInputMessage="1" showErrorMessage="1" prompt="¿Afectar la imagen regional?" sqref="AG11" xr:uid="{5AF10D4C-603E-4020-A323-4A978D1DF81C}"/>
    <dataValidation type="list" allowBlank="1" showInputMessage="1" showErrorMessage="1" prompt="¿Ocasionar lesiones físicas o pérdida de vidas humanas?_x000a_NOTA: si esta respuesta es afirmativa, el impacto sera considerado como catastrófico." sqref="AF12:AF61" xr:uid="{A249DC19-DF96-491D-891A-A8255E8A191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9925CC8-6A2F-4B4F-92F0-FBFC62B8D753}"/>
    <dataValidation type="list" allowBlank="1" showInputMessage="1" showErrorMessage="1" prompt="¿Generar pérdida de credibilidad del sector?" sqref="AE12:AE61" xr:uid="{909B7174-7727-4E87-BDEE-9B23185D5215}">
      <formula1>"SI,NO,Escoger un dato de la lista desplegable"</formula1>
    </dataValidation>
    <dataValidation allowBlank="1" showInputMessage="1" showErrorMessage="1" prompt="¿Generar pérdida de credibilidad del sector?" sqref="AE11" xr:uid="{3745E384-1977-4AD8-96FB-9D025396CF76}"/>
    <dataValidation type="list" allowBlank="1" showInputMessage="1" showErrorMessage="1" prompt="¿Dar lugar a procesos penales?" sqref="AD12:AD61" xr:uid="{561F7749-2D9F-43E6-8E61-A293259D5CA4}">
      <formula1>"SI,NO,Escoger un dato de la lista desplegable"</formula1>
    </dataValidation>
    <dataValidation allowBlank="1" showInputMessage="1" showErrorMessage="1" prompt="¿Dar lugar a procesos penales?" sqref="AD11" xr:uid="{9F778D94-A732-482C-A939-BC4AF7F84EFB}"/>
    <dataValidation type="list" allowBlank="1" showInputMessage="1" showErrorMessage="1" prompt="¿Dar lugar a procesos fiscales?" sqref="AC12:AC61" xr:uid="{7351AD8B-7713-4167-BAEC-0F8767DEE935}">
      <formula1>"SI,NO,Escoger un dato de la lista desplegable"</formula1>
    </dataValidation>
    <dataValidation allowBlank="1" showInputMessage="1" showErrorMessage="1" prompt="¿Dar lugar a procesos fiscales?" sqref="AC11" xr:uid="{2327ABFD-2E8C-4513-A72A-A98E0AFB7EA0}"/>
    <dataValidation type="list" allowBlank="1" showInputMessage="1" showErrorMessage="1" prompt="¿Dar lugar a procesos disciplinarios?" sqref="AB12:AB61" xr:uid="{BC407F0E-E1FB-4628-B67B-EF4A25F572E8}">
      <formula1>"SI,NO,Escoger un dato de la lista desplegable"</formula1>
    </dataValidation>
    <dataValidation allowBlank="1" showInputMessage="1" showErrorMessage="1" prompt="¿Dar lugar a procesos disciplinarios?" sqref="AB11" xr:uid="{149A8CD4-CB03-487E-A638-51D16D334286}"/>
    <dataValidation type="list" allowBlank="1" showInputMessage="1" showErrorMessage="1" prompt="¿Dar lugar a procesos sancionatorios?" sqref="AA12:AA61" xr:uid="{7D9A54E2-AAC6-4501-84D5-D8DEC7E3C5D8}">
      <formula1>"SI,NO,Escoger un dato de la lista desplegable"</formula1>
    </dataValidation>
    <dataValidation allowBlank="1" showInputMessage="1" showErrorMessage="1" prompt="¿Dar lugar a procesos sancionatorios?" sqref="AA11" xr:uid="{F29AE3BD-B57F-47B9-8072-3BEE4C121DD3}"/>
    <dataValidation type="list" allowBlank="1" showInputMessage="1" showErrorMessage="1" prompt="¿Generar intervención de los órganos de control, de la Fiscalía, u otro ente?" sqref="Z12:Z61" xr:uid="{D48F0877-E130-41AF-9B8A-7CDCD95369CA}">
      <formula1>"SI,NO,Escoger un dato de la lista desplegable"</formula1>
    </dataValidation>
    <dataValidation allowBlank="1" showInputMessage="1" showErrorMessage="1" prompt="¿Generar intervención de los órganos de control, de la Fiscalía, u otro ente?" sqref="Z11" xr:uid="{41B53403-173D-486D-9A36-68B6B5C021BD}"/>
    <dataValidation type="list" allowBlank="1" showInputMessage="1" showErrorMessage="1" prompt="¿Generar pérdida de información de la Entidad?" sqref="Y12:Y61" xr:uid="{616DC5E6-1C5D-4D55-9F10-9836FE392124}">
      <formula1>"SI,NO,Escoger un dato de la lista desplegable"</formula1>
    </dataValidation>
    <dataValidation allowBlank="1" showInputMessage="1" showErrorMessage="1" prompt="¿Generar pérdida de información de la Entidad?" sqref="Y11" xr:uid="{38612422-1090-4B81-B3AA-5A621DB0D3AA}"/>
    <dataValidation type="list" allowBlank="1" showInputMessage="1" showErrorMessage="1" prompt="¿Dar lugar al detrimento de calidad de vida de la comunidad por la pérdida del bien o servicios o los recursos públicos?" sqref="X12:X61" xr:uid="{1B998729-3851-4D05-94EF-D2D830DC851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9700D0F-FBC6-4459-A954-64BC83ECD7A6}"/>
    <dataValidation type="list" allowBlank="1" showInputMessage="1" showErrorMessage="1" prompt="¿Afectar la generación de los productos o la prestación de servicios?" sqref="W12:W61" xr:uid="{2D81A0B1-691F-413D-AFF7-86BE8B8F7BAE}">
      <formula1>"SI,NO,Escoger un dato de la lista desplegable"</formula1>
    </dataValidation>
    <dataValidation allowBlank="1" showInputMessage="1" showErrorMessage="1" prompt="¿Afectar la generación de los productos o la prestación de servicios?" sqref="W11" xr:uid="{0C080F17-D9BE-44B2-848B-9D62AF2CF186}"/>
    <dataValidation type="list" allowBlank="1" showInputMessage="1" showErrorMessage="1" prompt="¿Generar pérdida de recursos económicos?" sqref="V12:V61" xr:uid="{2562501D-2C06-45B7-8835-C3F25778E745}">
      <formula1>"SI,NO,Escoger un dato de la lista desplegable"</formula1>
    </dataValidation>
    <dataValidation allowBlank="1" showInputMessage="1" showErrorMessage="1" prompt="¿Generar pérdida de recursos económicos?" sqref="V11" xr:uid="{0EA444F4-5934-4CA7-BB6C-C52A0CB73430}"/>
    <dataValidation type="list" allowBlank="1" showInputMessage="1" showErrorMessage="1" prompt="¿Generar pérdida de confianza de la Entidad, afectando su reputación?" sqref="U12:U61" xr:uid="{78EBAE6A-F2AC-42EC-8886-64908B79C38E}">
      <formula1>"SI,NO,Escoger un dato de la lista desplegable"</formula1>
    </dataValidation>
    <dataValidation allowBlank="1" showInputMessage="1" showErrorMessage="1" prompt="¿Generar pérdida de confianza de la Entidad, afectando su reputación?" sqref="U11" xr:uid="{45F7B679-0823-4B3C-8A76-9DDE6506CCDB}"/>
    <dataValidation type="list" allowBlank="1" showInputMessage="1" showErrorMessage="1" prompt="¿Afectar el cumplimiento de la misión del sector al que pertenece la Entidad?" sqref="T12:T61" xr:uid="{37A92769-854F-4651-89E3-3644951EB97E}">
      <formula1>"SI,NO,Escoger un dato de la lista desplegable"</formula1>
    </dataValidation>
    <dataValidation allowBlank="1" showInputMessage="1" showErrorMessage="1" prompt="¿Afectar el cumplimiento de la misión del sector al que pertenece la Entidad?" sqref="T11" xr:uid="{59F08399-5278-44E6-9EDB-209F73AB2D05}"/>
    <dataValidation type="list" allowBlank="1" showInputMessage="1" showErrorMessage="1" prompt="¿Afectar el cumplimiento de misión de la Entidad?" sqref="S12:S61" xr:uid="{91F3F613-892E-4985-8D8F-4BF846822EC6}">
      <formula1>"SI,NO,Escoger un dato de la lista desplegable"</formula1>
    </dataValidation>
    <dataValidation allowBlank="1" showInputMessage="1" showErrorMessage="1" prompt="¿Afectar el cumplimiento de misión de la Entidad?" sqref="S11" xr:uid="{20542A44-8E04-4DDF-9C82-B314C7474D17}"/>
    <dataValidation type="list" allowBlank="1" showInputMessage="1" showErrorMessage="1" prompt="¿Afectar el cumplimiento de metas y objetivos de la dependencia?" sqref="R12:R61" xr:uid="{52D7EAD0-2D41-4B44-9218-239C15E9683F}">
      <formula1>"SI,NO,Escoger un dato de la lista desplegable"</formula1>
    </dataValidation>
    <dataValidation allowBlank="1" showInputMessage="1" showErrorMessage="1" prompt="¿Afectar el cumplimiento de metas y objetivos de la dependencia?" sqref="R11" xr:uid="{77AC7181-4986-493B-A1B8-19CB85848B77}"/>
    <dataValidation type="list" allowBlank="1" showInputMessage="1" showErrorMessage="1" prompt="¿Afectar al grupo de funcionarios del proceso?" sqref="Q12:Q61" xr:uid="{48F29174-04B0-4A07-82E8-614A7D034464}">
      <formula1>"SI,NO,Escoger un dato de la lista desplegable"</formula1>
    </dataValidation>
    <dataValidation allowBlank="1" showInputMessage="1" showErrorMessage="1" prompt="¿Afectar al grupo de funcionarios del proceso?" sqref="Q11" xr:uid="{AB04495F-BCE2-4648-B2E7-0BE727939A3D}"/>
    <dataValidation allowBlank="1" showInputMessage="1" showErrorMessage="1" prompt="Son los efectos ocasionados por la ocurrencia de un riesgo que afecta los objetivos o procesos de la entidad. Pueden ser una pérdida, un daño, un perjuicio, un detrimento." sqref="M9:M11" xr:uid="{CFAC3299-B1F9-423B-8970-5EE18136B137}"/>
    <dataValidation type="list" allowBlank="1" showInputMessage="1" showErrorMessage="1" sqref="BG12:BG61" xr:uid="{8458CF93-51C9-45E1-825E-2CC18ABE843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28053F4-D363-4CB7-894F-69942CB4FEE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DA29635-89A8-4EF2-842C-B12CFDAF96B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7DC2117-A107-4D25-B7FF-7A40E98EBAD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6FF8220-B1D4-4D59-895C-0DBDFEE3872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415AB11-1E2C-4E0E-A73D-10F71C9E96F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43E982F-30E0-4FBD-805F-57F29D85A4F1}">
      <formula1>"Adecuado,Inadecuado,Escoger un dato de la lista desplegable"</formula1>
    </dataValidation>
    <dataValidation type="list" allowBlank="1" showInputMessage="1" showErrorMessage="1" prompt="¿Existen un responsable asignado a la ejecución del control?" sqref="AW12:AW61" xr:uid="{46DD6699-FAF7-47B7-801E-D1F37C6E9F91}">
      <formula1>"Asignado,No Asignado,Escoger un dato de la lista desplegable"</formula1>
    </dataValidation>
    <dataValidation type="list" allowBlank="1" showInputMessage="1" showErrorMessage="1" sqref="AV12:AV61" xr:uid="{431830C7-827B-4887-A4A5-2B1216D9DF3B}">
      <formula1>"Escoger un dato de la lista desplegable,Preventivo,Detectivo"</formula1>
    </dataValidation>
    <dataValidation type="list" allowBlank="1" showInputMessage="1" showErrorMessage="1" sqref="AQ12:AQ61" xr:uid="{065C7039-DC72-479E-AEC2-11EE11D22A18}">
      <formula1>"Escoger un dato de la lista desplegable,Por Tramite, Diario, Semanal, Quincenal, Mensual, Bimestral, Trimestral, Semestral,Anual"</formula1>
    </dataValidation>
    <dataValidation type="list" allowBlank="1" showInputMessage="1" showErrorMessage="1" sqref="F12:I61" xr:uid="{A9EF0BD3-AB19-4A91-A35B-57FA0C21C295}">
      <formula1>"SI,NO,Escoger un dato de la lista desplegable"</formula1>
    </dataValidation>
    <dataValidation type="list" allowBlank="1" showInputMessage="1" showErrorMessage="1" sqref="N12:N61" xr:uid="{370C3596-EDA6-4440-AF22-EC6C6F75DAB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35A1FD-B5BA-4873-9C0A-0EEA6D5092C9}">
          <x14:formula1>
            <xm:f>DATOS!$J$15:$J$19</xm:f>
          </x14:formula1>
          <xm:sqref>AM12:AM61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4F3F-2068-4670-8BB7-7E4AA43F3A07}">
  <sheetPr>
    <pageSetUpPr fitToPage="1"/>
  </sheetPr>
  <dimension ref="B2:BS65"/>
  <sheetViews>
    <sheetView zoomScale="60" zoomScaleNormal="60" workbookViewId="0">
      <selection activeCell="D12" sqref="D12:D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316.8" x14ac:dyDescent="0.3">
      <c r="B12" s="162">
        <v>1</v>
      </c>
      <c r="C12" s="165" t="s">
        <v>288</v>
      </c>
      <c r="D12" s="155" t="s">
        <v>289</v>
      </c>
      <c r="E12" s="155" t="s">
        <v>290</v>
      </c>
      <c r="F12" s="155" t="s">
        <v>170</v>
      </c>
      <c r="G12" s="155" t="s">
        <v>170</v>
      </c>
      <c r="H12" s="155" t="s">
        <v>170</v>
      </c>
      <c r="I12" s="155" t="s">
        <v>170</v>
      </c>
      <c r="J12" s="155" t="str">
        <f>IF(AND((F12="SI"),(G12="SI"),(H12="SI"),(I12="SI")),"Si es Riesgo de Corrupción","No es Riesgo de Corrupción")</f>
        <v>Si es Riesgo de Corrupción</v>
      </c>
      <c r="K12" s="50">
        <v>1</v>
      </c>
      <c r="L12" s="51" t="s">
        <v>291</v>
      </c>
      <c r="M12" s="157" t="s">
        <v>294</v>
      </c>
      <c r="N12" s="171">
        <v>4</v>
      </c>
      <c r="O12" s="149" t="str">
        <f>IF(N12=1,"Rara vez",IF(N12=2,"Improbable",IF(N12=3,"Posible",IF(N12=4,"Probable",IF(N12=5,"Casi seguro","Definir el nivel de probabilidad")))))</f>
        <v>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2" s="148" t="s">
        <v>170</v>
      </c>
      <c r="R12" s="148" t="s">
        <v>170</v>
      </c>
      <c r="S12" s="148" t="s">
        <v>173</v>
      </c>
      <c r="T12" s="148" t="s">
        <v>173</v>
      </c>
      <c r="U12" s="148" t="s">
        <v>170</v>
      </c>
      <c r="V12" s="148" t="s">
        <v>170</v>
      </c>
      <c r="W12" s="148" t="s">
        <v>173</v>
      </c>
      <c r="X12" s="148" t="s">
        <v>173</v>
      </c>
      <c r="Y12" s="148" t="s">
        <v>173</v>
      </c>
      <c r="Z12" s="148" t="s">
        <v>170</v>
      </c>
      <c r="AA12" s="148" t="s">
        <v>170</v>
      </c>
      <c r="AB12" s="148" t="s">
        <v>170</v>
      </c>
      <c r="AC12" s="148" t="s">
        <v>170</v>
      </c>
      <c r="AD12" s="148" t="s">
        <v>173</v>
      </c>
      <c r="AE12" s="148" t="s">
        <v>170</v>
      </c>
      <c r="AF12" s="148" t="s">
        <v>173</v>
      </c>
      <c r="AG12" s="148" t="s">
        <v>170</v>
      </c>
      <c r="AH12" s="148" t="s">
        <v>170</v>
      </c>
      <c r="AI12" s="148" t="s">
        <v>173</v>
      </c>
      <c r="AJ12" s="148">
        <f>IF(AF12="SI","Impacto Catastrófico por lesoines o perdida de vidas humanas",(COUNTIF(Q12:AE21,"SI")+COUNTIF(AG12:AI21,"SI")))</f>
        <v>11</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295</v>
      </c>
      <c r="AP12" s="53" t="s">
        <v>296</v>
      </c>
      <c r="AQ12" s="53" t="s">
        <v>201</v>
      </c>
      <c r="AR12" s="53" t="s">
        <v>297</v>
      </c>
      <c r="AS12" s="53" t="s">
        <v>298</v>
      </c>
      <c r="AT12" s="53" t="s">
        <v>299</v>
      </c>
      <c r="AU12" s="53" t="s">
        <v>318</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2</v>
      </c>
      <c r="BP12" s="142" t="str">
        <f>IF(BO12=1,"Rara vez",IF(BO12=2,"Improbable",IF(BO12=3,"Posible",IF(BO12=4,"Probable",IF(BO12=5,"Casi Seguro",0)))))</f>
        <v>Improbable</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t="s">
        <v>307</v>
      </c>
    </row>
    <row r="13" spans="2:71" s="57" customFormat="1" ht="211.2" x14ac:dyDescent="0.3">
      <c r="B13" s="163"/>
      <c r="C13" s="166"/>
      <c r="D13" s="155"/>
      <c r="E13" s="155"/>
      <c r="F13" s="155"/>
      <c r="G13" s="155"/>
      <c r="H13" s="155"/>
      <c r="I13" s="155"/>
      <c r="J13" s="155"/>
      <c r="K13" s="58">
        <v>2</v>
      </c>
      <c r="L13" s="59" t="s">
        <v>292</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319</v>
      </c>
      <c r="AP13" s="61" t="s">
        <v>296</v>
      </c>
      <c r="AQ13" s="61" t="s">
        <v>201</v>
      </c>
      <c r="AR13" s="61" t="s">
        <v>300</v>
      </c>
      <c r="AS13" s="61" t="s">
        <v>320</v>
      </c>
      <c r="AT13" s="61" t="s">
        <v>301</v>
      </c>
      <c r="AU13" s="61" t="s">
        <v>321</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105.6" x14ac:dyDescent="0.3">
      <c r="B14" s="163"/>
      <c r="C14" s="166"/>
      <c r="D14" s="155"/>
      <c r="E14" s="155"/>
      <c r="F14" s="155"/>
      <c r="G14" s="155"/>
      <c r="H14" s="155"/>
      <c r="I14" s="155"/>
      <c r="J14" s="155"/>
      <c r="K14" s="64">
        <v>3</v>
      </c>
      <c r="L14" s="65" t="s">
        <v>293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322</v>
      </c>
      <c r="AP14" s="67" t="s">
        <v>302</v>
      </c>
      <c r="AQ14" s="67" t="s">
        <v>303</v>
      </c>
      <c r="AR14" s="67" t="s">
        <v>304</v>
      </c>
      <c r="AS14" s="67" t="s">
        <v>323</v>
      </c>
      <c r="AT14" s="67" t="s">
        <v>305</v>
      </c>
      <c r="AU14" s="67" t="s">
        <v>306</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126.6" customHeight="1" x14ac:dyDescent="0.3">
      <c r="B22" s="162">
        <v>2</v>
      </c>
      <c r="C22" s="165" t="s">
        <v>288</v>
      </c>
      <c r="D22" s="155" t="s">
        <v>289</v>
      </c>
      <c r="E22" s="155" t="s">
        <v>324</v>
      </c>
      <c r="F22" s="155" t="s">
        <v>170</v>
      </c>
      <c r="G22" s="155" t="s">
        <v>170</v>
      </c>
      <c r="H22" s="155" t="s">
        <v>170</v>
      </c>
      <c r="I22" s="155" t="s">
        <v>170</v>
      </c>
      <c r="J22" s="155" t="str">
        <f>IF(AND((F22="SI"),(G22="SI"),(H22="SI"),(I22="SI")),"Si es Riesgo de Corrupción","No es Riesgo de Corrupción")</f>
        <v>Si es Riesgo de Corrupción</v>
      </c>
      <c r="K22" s="50">
        <v>1</v>
      </c>
      <c r="L22" s="51" t="s">
        <v>291</v>
      </c>
      <c r="M22" s="157" t="s">
        <v>310</v>
      </c>
      <c r="N22" s="171">
        <v>4</v>
      </c>
      <c r="O22" s="149" t="str">
        <f>IF(N22=1,"Rara vez",IF(N22=2,"Improbable",IF(N22=3,"Posible",IF(N22=4,"Probable",IF(N22=5,"Casi seguro","Definir el nivel de probabilidad")))))</f>
        <v>Probable</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2" s="148" t="s">
        <v>170</v>
      </c>
      <c r="R22" s="148" t="s">
        <v>170</v>
      </c>
      <c r="S22" s="148" t="s">
        <v>173</v>
      </c>
      <c r="T22" s="148" t="s">
        <v>173</v>
      </c>
      <c r="U22" s="148" t="s">
        <v>170</v>
      </c>
      <c r="V22" s="148" t="s">
        <v>173</v>
      </c>
      <c r="W22" s="148" t="s">
        <v>173</v>
      </c>
      <c r="X22" s="148" t="s">
        <v>173</v>
      </c>
      <c r="Y22" s="148" t="s">
        <v>170</v>
      </c>
      <c r="Z22" s="148" t="s">
        <v>170</v>
      </c>
      <c r="AA22" s="148" t="s">
        <v>170</v>
      </c>
      <c r="AB22" s="148" t="s">
        <v>170</v>
      </c>
      <c r="AC22" s="148" t="s">
        <v>173</v>
      </c>
      <c r="AD22" s="148" t="s">
        <v>173</v>
      </c>
      <c r="AE22" s="148" t="s">
        <v>170</v>
      </c>
      <c r="AF22" s="148" t="s">
        <v>173</v>
      </c>
      <c r="AG22" s="148" t="s">
        <v>170</v>
      </c>
      <c r="AH22" s="148" t="s">
        <v>170</v>
      </c>
      <c r="AI22" s="148" t="s">
        <v>173</v>
      </c>
      <c r="AJ22" s="148">
        <f>IF(AF22="SI","Impacto Catastrófico por lesoines o perdida de vidas humanas",(COUNTIF(Q22:AE31,"SI")+COUNTIF(AG22:AI31,"SI")))</f>
        <v>10</v>
      </c>
      <c r="AK22" s="148" t="str">
        <f>IF(AJ22=0,"",IF(AND(AJ22&gt;0,AJ22&lt;=5),"Moderado",IF(AND(AJ22&gt;5,AJ22&lt;=11),"Mayor","Catastrófico")))</f>
        <v>Mayor</v>
      </c>
      <c r="AL22" s="148" t="str">
        <f>IF(AND(O22="Rara Vez",AK22="Moderado"),"Moderado",IF(AND(O22="Rara Vez",AK22="Mayor"),"Alto",IF(AND(O22="Improbable",AK22="Moderado"),"Moderado",IF(AND(O22="Improbable",AK22="Mayor"),"Alto",IF(AND(O22="Posible",AK22="Moderado"),"Alto",IF(AND(O22="Probable",AK22="Moderado"),"Alto","Extremo"))))))</f>
        <v>Extremo</v>
      </c>
      <c r="AM22" s="130" t="s">
        <v>167</v>
      </c>
      <c r="AN22" s="52">
        <v>1</v>
      </c>
      <c r="AO22" s="53" t="s">
        <v>325</v>
      </c>
      <c r="AP22" s="53" t="s">
        <v>296</v>
      </c>
      <c r="AQ22" s="53" t="s">
        <v>201</v>
      </c>
      <c r="AR22" s="53" t="s">
        <v>311</v>
      </c>
      <c r="AS22" s="53" t="s">
        <v>326</v>
      </c>
      <c r="AT22" s="53" t="s">
        <v>327</v>
      </c>
      <c r="AU22" s="53" t="s">
        <v>312</v>
      </c>
      <c r="AV22" s="53" t="s">
        <v>178</v>
      </c>
      <c r="AW22" s="54" t="s">
        <v>179</v>
      </c>
      <c r="AX22" s="54" t="s">
        <v>180</v>
      </c>
      <c r="AY22" s="54" t="s">
        <v>181</v>
      </c>
      <c r="AZ22" s="54" t="s">
        <v>182</v>
      </c>
      <c r="BA22" s="54" t="s">
        <v>183</v>
      </c>
      <c r="BB22" s="54" t="s">
        <v>184</v>
      </c>
      <c r="BC22" s="54" t="s">
        <v>206</v>
      </c>
      <c r="BD22" s="54">
        <f t="shared" si="0"/>
        <v>100</v>
      </c>
      <c r="BE22" s="54" t="str">
        <f t="shared" si="1"/>
        <v>Fuerte</v>
      </c>
      <c r="BF22" s="53"/>
      <c r="BG22" s="55" t="s">
        <v>186</v>
      </c>
      <c r="BH22" s="54" t="str">
        <f t="shared" si="2"/>
        <v>Siempre se ejecuta</v>
      </c>
      <c r="BI22" s="53"/>
      <c r="BJ22" s="54" t="str">
        <f t="shared" si="3"/>
        <v>FUERTE</v>
      </c>
      <c r="BK22" s="54">
        <f t="shared" si="4"/>
        <v>100</v>
      </c>
      <c r="BL22" s="54" t="str">
        <f t="shared" si="5"/>
        <v>NO</v>
      </c>
      <c r="BM22" s="133" t="str">
        <f>IF(AVERAGE(BK22:BK31)=100,"FUERTE",IF(AND(AVERAGE(BK22:BK31)&lt;=99,AVERAGE(BK22:BK31)&gt;=50),"MODERADA",IF(AVERAGE(BK22:BK31)&lt;50,"DÉBIL",0)))</f>
        <v>FUERTE</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2</v>
      </c>
      <c r="BP22" s="142" t="str">
        <f>IF(BO22=1,"Rara vez",IF(BO22=2,"Improbable",IF(BO22=3,"Posible",IF(BO22=4,"Probable",IF(BO22=5,"Casi Seguro",0)))))</f>
        <v>Improbable</v>
      </c>
      <c r="BQ22" s="124" t="str">
        <f>AK22</f>
        <v>Mayor</v>
      </c>
      <c r="BR22" s="124" t="str">
        <f>IF(AND(BP22="Rara Vez",BQ22="Moderado"),"Moderado",IF(AND(BP22="Rara Vez",BQ22="Mayor"),"Alto",IF(AND(BP22="Improbable",BQ22="Moderado"),"Moderado",IF(AND(BP22="Improbable",BQ22="Mayor"),"Alto",IF(AND(BP22="Posible",BQ22="Moderado"),"Alto",IF(AND(BP22="Probable",BQ22="Moderado"),"Alto","Extremo"))))))</f>
        <v>Alto</v>
      </c>
      <c r="BS22" s="127" t="s">
        <v>307</v>
      </c>
    </row>
    <row r="23" spans="2:71" s="57" customFormat="1" ht="91.2" customHeight="1" x14ac:dyDescent="0.3">
      <c r="B23" s="163"/>
      <c r="C23" s="166"/>
      <c r="D23" s="155"/>
      <c r="E23" s="155"/>
      <c r="F23" s="155"/>
      <c r="G23" s="155"/>
      <c r="H23" s="155"/>
      <c r="I23" s="155"/>
      <c r="J23" s="155"/>
      <c r="K23" s="58">
        <v>2</v>
      </c>
      <c r="L23" s="59" t="s">
        <v>308</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313</v>
      </c>
      <c r="AP23" s="61" t="s">
        <v>302</v>
      </c>
      <c r="AQ23" s="61" t="s">
        <v>201</v>
      </c>
      <c r="AR23" s="61" t="s">
        <v>314</v>
      </c>
      <c r="AS23" s="61" t="s">
        <v>315</v>
      </c>
      <c r="AT23" s="61" t="s">
        <v>327</v>
      </c>
      <c r="AU23" s="61" t="s">
        <v>316</v>
      </c>
      <c r="AV23" s="61" t="s">
        <v>178</v>
      </c>
      <c r="AW23" s="62" t="s">
        <v>179</v>
      </c>
      <c r="AX23" s="62" t="s">
        <v>180</v>
      </c>
      <c r="AY23" s="62" t="s">
        <v>181</v>
      </c>
      <c r="AZ23" s="62" t="s">
        <v>182</v>
      </c>
      <c r="BA23" s="62" t="s">
        <v>183</v>
      </c>
      <c r="BB23" s="62" t="s">
        <v>184</v>
      </c>
      <c r="BC23" s="62" t="s">
        <v>206</v>
      </c>
      <c r="BD23" s="62">
        <f t="shared" si="0"/>
        <v>100</v>
      </c>
      <c r="BE23" s="62" t="str">
        <f t="shared" si="1"/>
        <v>Fuerte</v>
      </c>
      <c r="BF23" s="61"/>
      <c r="BG23" s="63" t="s">
        <v>186</v>
      </c>
      <c r="BH23" s="62" t="str">
        <f t="shared" si="2"/>
        <v>Siempre se ejecuta</v>
      </c>
      <c r="BI23" s="61"/>
      <c r="BJ23" s="62" t="str">
        <f t="shared" si="3"/>
        <v>FUERTE</v>
      </c>
      <c r="BK23" s="62">
        <f t="shared" si="4"/>
        <v>100</v>
      </c>
      <c r="BL23" s="62" t="str">
        <f t="shared" si="5"/>
        <v>NO</v>
      </c>
      <c r="BM23" s="134"/>
      <c r="BN23" s="137"/>
      <c r="BO23" s="169"/>
      <c r="BP23" s="143"/>
      <c r="BQ23" s="125"/>
      <c r="BR23" s="125"/>
      <c r="BS23" s="128"/>
    </row>
    <row r="24" spans="2:71" s="57" customFormat="1" ht="105.6" x14ac:dyDescent="0.3">
      <c r="B24" s="163"/>
      <c r="C24" s="166"/>
      <c r="D24" s="155"/>
      <c r="E24" s="155"/>
      <c r="F24" s="155"/>
      <c r="G24" s="155"/>
      <c r="H24" s="155"/>
      <c r="I24" s="155"/>
      <c r="J24" s="155"/>
      <c r="K24" s="64">
        <v>3</v>
      </c>
      <c r="L24" s="65" t="s">
        <v>309</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322</v>
      </c>
      <c r="AP24" s="67" t="s">
        <v>302</v>
      </c>
      <c r="AQ24" s="67" t="s">
        <v>303</v>
      </c>
      <c r="AR24" s="67" t="s">
        <v>304</v>
      </c>
      <c r="AS24" s="67" t="s">
        <v>328</v>
      </c>
      <c r="AT24" s="67" t="s">
        <v>305</v>
      </c>
      <c r="AU24" s="67" t="s">
        <v>317</v>
      </c>
      <c r="AV24" s="67" t="s">
        <v>178</v>
      </c>
      <c r="AW24" s="68" t="s">
        <v>179</v>
      </c>
      <c r="AX24" s="68" t="s">
        <v>180</v>
      </c>
      <c r="AY24" s="68" t="s">
        <v>181</v>
      </c>
      <c r="AZ24" s="68" t="s">
        <v>182</v>
      </c>
      <c r="BA24" s="68" t="s">
        <v>183</v>
      </c>
      <c r="BB24" s="68" t="s">
        <v>184</v>
      </c>
      <c r="BC24" s="68" t="s">
        <v>206</v>
      </c>
      <c r="BD24" s="68">
        <f t="shared" si="0"/>
        <v>100</v>
      </c>
      <c r="BE24" s="68" t="str">
        <f t="shared" si="1"/>
        <v>Fuerte</v>
      </c>
      <c r="BF24" s="67"/>
      <c r="BG24" s="69" t="s">
        <v>186</v>
      </c>
      <c r="BH24" s="68" t="str">
        <f t="shared" si="2"/>
        <v>Siempre se ejecuta</v>
      </c>
      <c r="BI24" s="67"/>
      <c r="BJ24" s="68" t="str">
        <f t="shared" si="3"/>
        <v>FUERTE</v>
      </c>
      <c r="BK24" s="68">
        <f t="shared" si="4"/>
        <v>100</v>
      </c>
      <c r="BL24" s="68" t="str">
        <f t="shared" si="5"/>
        <v>NO</v>
      </c>
      <c r="BM24" s="134"/>
      <c r="BN24" s="137"/>
      <c r="BO24" s="169"/>
      <c r="BP24" s="143"/>
      <c r="BQ24" s="125"/>
      <c r="BR24" s="125"/>
      <c r="BS24" s="128"/>
    </row>
    <row r="25" spans="2:71" s="57" customFormat="1" ht="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row r="65" hidden="1" x14ac:dyDescent="0.25"/>
  </sheetData>
  <sheetProtection algorithmName="SHA-512" hashValue="jkOKZ7k3u0yFm6tJy81YeIpBis21HPUHtvH6ZDs9EnbKvGCU2Vott4fFPBsUkOtjF7GTEIMRAA7uVcGHMV+h/g==" saltValue="QJ8idON4EA1QlGBBj/VT7w=="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51" priority="23" operator="containsText" text="Si es Riesgo de Corrupción">
      <formula>NOT(ISERROR(SEARCH("Si es Riesgo de Corrupción",J12)))</formula>
    </cfRule>
    <cfRule type="containsText" dxfId="550" priority="24" operator="containsText" text="No es Riesgo de Corrupción">
      <formula>NOT(ISERROR(SEARCH("No es Riesgo de Corrupción",J12)))</formula>
    </cfRule>
  </conditionalFormatting>
  <conditionalFormatting sqref="L12:M21">
    <cfRule type="containsText" dxfId="549" priority="22" operator="containsText" text="Espacio para describir ">
      <formula>NOT(ISERROR(SEARCH("Espacio para describir ",L12)))</formula>
    </cfRule>
  </conditionalFormatting>
  <conditionalFormatting sqref="N12:N61 Q12:AI61 AQ12:AQ61 AV12:BC61 BG12:BG61 BO12:BO61">
    <cfRule type="containsText" dxfId="548" priority="21" operator="containsText" text="Escoger un dato de la lista desplegable">
      <formula>NOT(ISERROR(SEARCH("Escoger un dato de la lista desplegable",N12)))</formula>
    </cfRule>
  </conditionalFormatting>
  <conditionalFormatting sqref="AO12:AO61">
    <cfRule type="containsText" dxfId="547" priority="20" operator="containsText" text="REDACTAR CONTROL">
      <formula>NOT(ISERROR(SEARCH("REDACTAR CONTROL",AO12)))</formula>
    </cfRule>
  </conditionalFormatting>
  <conditionalFormatting sqref="AL12 BR12">
    <cfRule type="containsText" dxfId="546" priority="17" operator="containsText" text="Extremo">
      <formula>NOT(ISERROR(SEARCH("Extremo",AL12)))</formula>
    </cfRule>
    <cfRule type="containsText" dxfId="545" priority="18" operator="containsText" text="Alto">
      <formula>NOT(ISERROR(SEARCH("Alto",AL12)))</formula>
    </cfRule>
    <cfRule type="containsText" dxfId="544" priority="19" operator="containsText" text="Moderado">
      <formula>NOT(ISERROR(SEARCH("Moderado",AL12)))</formula>
    </cfRule>
  </conditionalFormatting>
  <conditionalFormatting sqref="L22:M31">
    <cfRule type="containsText" dxfId="543" priority="16" operator="containsText" text="Espacio para describir ">
      <formula>NOT(ISERROR(SEARCH("Espacio para describir ",L22)))</formula>
    </cfRule>
  </conditionalFormatting>
  <conditionalFormatting sqref="AL22 BR22">
    <cfRule type="containsText" dxfId="542" priority="13" operator="containsText" text="Extremo">
      <formula>NOT(ISERROR(SEARCH("Extremo",AL22)))</formula>
    </cfRule>
    <cfRule type="containsText" dxfId="541" priority="14" operator="containsText" text="Alto">
      <formula>NOT(ISERROR(SEARCH("Alto",AL22)))</formula>
    </cfRule>
    <cfRule type="containsText" dxfId="540" priority="15" operator="containsText" text="Moderado">
      <formula>NOT(ISERROR(SEARCH("Moderado",AL22)))</formula>
    </cfRule>
  </conditionalFormatting>
  <conditionalFormatting sqref="L32:M41">
    <cfRule type="containsText" dxfId="539" priority="12" operator="containsText" text="Espacio para describir ">
      <formula>NOT(ISERROR(SEARCH("Espacio para describir ",L32)))</formula>
    </cfRule>
  </conditionalFormatting>
  <conditionalFormatting sqref="AL32 BR32">
    <cfRule type="containsText" dxfId="538" priority="9" operator="containsText" text="Extremo">
      <formula>NOT(ISERROR(SEARCH("Extremo",AL32)))</formula>
    </cfRule>
    <cfRule type="containsText" dxfId="537" priority="10" operator="containsText" text="Alto">
      <formula>NOT(ISERROR(SEARCH("Alto",AL32)))</formula>
    </cfRule>
    <cfRule type="containsText" dxfId="536" priority="11" operator="containsText" text="Moderado">
      <formula>NOT(ISERROR(SEARCH("Moderado",AL32)))</formula>
    </cfRule>
  </conditionalFormatting>
  <conditionalFormatting sqref="L42:M51">
    <cfRule type="containsText" dxfId="535" priority="8" operator="containsText" text="Espacio para describir ">
      <formula>NOT(ISERROR(SEARCH("Espacio para describir ",L42)))</formula>
    </cfRule>
  </conditionalFormatting>
  <conditionalFormatting sqref="AL42 BR42">
    <cfRule type="containsText" dxfId="534" priority="5" operator="containsText" text="Extremo">
      <formula>NOT(ISERROR(SEARCH("Extremo",AL42)))</formula>
    </cfRule>
    <cfRule type="containsText" dxfId="533" priority="6" operator="containsText" text="Alto">
      <formula>NOT(ISERROR(SEARCH("Alto",AL42)))</formula>
    </cfRule>
    <cfRule type="containsText" dxfId="532" priority="7" operator="containsText" text="Moderado">
      <formula>NOT(ISERROR(SEARCH("Moderado",AL42)))</formula>
    </cfRule>
  </conditionalFormatting>
  <conditionalFormatting sqref="L52:M61">
    <cfRule type="containsText" dxfId="531" priority="4" operator="containsText" text="Espacio para describir ">
      <formula>NOT(ISERROR(SEARCH("Espacio para describir ",L52)))</formula>
    </cfRule>
  </conditionalFormatting>
  <conditionalFormatting sqref="AL52 BR52">
    <cfRule type="containsText" dxfId="530" priority="1" operator="containsText" text="Extremo">
      <formula>NOT(ISERROR(SEARCH("Extremo",AL52)))</formula>
    </cfRule>
    <cfRule type="containsText" dxfId="529" priority="2" operator="containsText" text="Alto">
      <formula>NOT(ISERROR(SEARCH("Alto",AL52)))</formula>
    </cfRule>
    <cfRule type="containsText" dxfId="52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4AE5317-B89A-4A67-8BEE-3C9E21553677}"/>
    <dataValidation allowBlank="1" showInputMessage="1" showErrorMessage="1" prompt="¿Se deja evidencia o rastro de la ejecución del control, que permita a cualquier tercero con la evidencia, llegar a la misma conclusión?." sqref="BC11" xr:uid="{6A1770B1-20AB-4A50-8ABD-EB8AE13D7CAC}"/>
    <dataValidation allowBlank="1" showInputMessage="1" showErrorMessage="1" prompt="¿Las observaciones, desviaciones o diferencias identificadas como resultados de la ejecución del control son investigadas y resueltas de manera oportuna?" sqref="BB11" xr:uid="{C3FCDC9F-3CD1-49EE-BA0B-662345E0F362}"/>
    <dataValidation allowBlank="1" showInputMessage="1" showErrorMessage="1" prompt="¿La fuente de información que se utiliza en el desarrollo del control es información confiable que permita mitigar el riesgo?." sqref="BA11" xr:uid="{7048157F-67A3-40D5-A8F5-79785FABCF6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00B5870-25D5-4BD2-9100-3CAE5FE8E7A4}"/>
    <dataValidation allowBlank="1" showInputMessage="1" showErrorMessage="1" prompt="¿La oportunidad en que se ejecuta el control ayuda a prevenir la mitigación del riesgo o a detectar la materialización del riesgo de manera oportuna?" sqref="AY11" xr:uid="{D0F3290F-DEAE-4C1A-AB1D-864236FA9B51}"/>
    <dataValidation allowBlank="1" showInputMessage="1" showErrorMessage="1" prompt="El responsable tiene autoridad y adecuada segregación de funciones en la ejecución del control?" sqref="AX11" xr:uid="{A1BBF1B4-BA05-482F-9F26-AEFABE8BF275}"/>
    <dataValidation allowBlank="1" showInputMessage="1" showErrorMessage="1" prompt="¿Existen un responsable asignado a la ejecución del control?" sqref="AW11" xr:uid="{B430279F-05B2-42C0-8D7B-19B4F74B887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84FE589-9B33-4588-B5E0-AEDFAFCF9B54}"/>
    <dataValidation type="list" allowBlank="1" showInputMessage="1" showErrorMessage="1" prompt="¿Genera Impacto ambiental?" sqref="AI12:AI61" xr:uid="{CA606EF6-B80C-4603-B6D1-C785AE3E2489}">
      <formula1>"SI,NO,Escoger un dato de la lista desplegable"</formula1>
    </dataValidation>
    <dataValidation allowBlank="1" showInputMessage="1" showErrorMessage="1" prompt="¿Genera Impacto ambiental?" sqref="AI11" xr:uid="{3E7DC087-2D03-4130-AC94-C4B07A4B49D4}"/>
    <dataValidation type="list" allowBlank="1" showInputMessage="1" showErrorMessage="1" prompt="¿Afectar la imagen nacional?" sqref="AH12:AH61" xr:uid="{4A17FFF5-E7AB-4886-8096-23D85BAD70CE}">
      <formula1>"SI,NO,Escoger un dato de la lista desplegable"</formula1>
    </dataValidation>
    <dataValidation allowBlank="1" showInputMessage="1" showErrorMessage="1" prompt="¿Afectar la imagen nacional?" sqref="AH11" xr:uid="{4F1A801F-2038-4292-9AFB-B210534D2B27}"/>
    <dataValidation type="list" allowBlank="1" showInputMessage="1" showErrorMessage="1" prompt="¿Afectar la imagen regional?" sqref="AG12:AG61" xr:uid="{708A1F12-4C2E-4B3B-B41A-AECBA3295DFA}">
      <formula1>"SI,NO,Escoger un dato de la lista desplegable"</formula1>
    </dataValidation>
    <dataValidation allowBlank="1" showInputMessage="1" showErrorMessage="1" prompt="¿Afectar la imagen regional?" sqref="AG11" xr:uid="{98AE4B3E-74B5-47AD-9216-DA33F7BE5754}"/>
    <dataValidation type="list" allowBlank="1" showInputMessage="1" showErrorMessage="1" prompt="¿Ocasionar lesiones físicas o pérdida de vidas humanas?_x000a_NOTA: si esta respuesta es afirmativa, el impacto sera considerado como catastrófico." sqref="AF12:AF61" xr:uid="{BC214414-4BE5-4A01-9485-7CF98121AF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EBEB528-A668-48BC-8259-E2E070470BD6}"/>
    <dataValidation type="list" allowBlank="1" showInputMessage="1" showErrorMessage="1" prompt="¿Generar pérdida de credibilidad del sector?" sqref="AE12:AE61" xr:uid="{3AA6BAD3-CE3D-4523-A713-D73308BD7BD8}">
      <formula1>"SI,NO,Escoger un dato de la lista desplegable"</formula1>
    </dataValidation>
    <dataValidation allowBlank="1" showInputMessage="1" showErrorMessage="1" prompt="¿Generar pérdida de credibilidad del sector?" sqref="AE11" xr:uid="{2CF3C368-1C6B-42EB-87DD-287A76B776CD}"/>
    <dataValidation type="list" allowBlank="1" showInputMessage="1" showErrorMessage="1" prompt="¿Dar lugar a procesos penales?" sqref="AD12:AD61" xr:uid="{F9D03BDC-E9C6-465F-A313-AF903808206E}">
      <formula1>"SI,NO,Escoger un dato de la lista desplegable"</formula1>
    </dataValidation>
    <dataValidation allowBlank="1" showInputMessage="1" showErrorMessage="1" prompt="¿Dar lugar a procesos penales?" sqref="AD11" xr:uid="{50F36CE1-8408-4EFD-A99F-70E010A3E44D}"/>
    <dataValidation type="list" allowBlank="1" showInputMessage="1" showErrorMessage="1" prompt="¿Dar lugar a procesos fiscales?" sqref="AC12:AC61" xr:uid="{A57B8B85-DF01-430E-8656-48FB563FB72C}">
      <formula1>"SI,NO,Escoger un dato de la lista desplegable"</formula1>
    </dataValidation>
    <dataValidation allowBlank="1" showInputMessage="1" showErrorMessage="1" prompt="¿Dar lugar a procesos fiscales?" sqref="AC11" xr:uid="{AD657BFA-5698-4550-BA57-E6033AA67243}"/>
    <dataValidation type="list" allowBlank="1" showInputMessage="1" showErrorMessage="1" prompt="¿Dar lugar a procesos disciplinarios?" sqref="AB12:AB61" xr:uid="{EE1965BF-4DB4-40B3-8912-559DDEA0EAFE}">
      <formula1>"SI,NO,Escoger un dato de la lista desplegable"</formula1>
    </dataValidation>
    <dataValidation allowBlank="1" showInputMessage="1" showErrorMessage="1" prompt="¿Dar lugar a procesos disciplinarios?" sqref="AB11" xr:uid="{16A46E61-33C2-4E30-9F26-14A35DB5ADAA}"/>
    <dataValidation type="list" allowBlank="1" showInputMessage="1" showErrorMessage="1" prompt="¿Dar lugar a procesos sancionatorios?" sqref="AA12:AA61" xr:uid="{EBFB820B-01B0-49B0-8667-8E1352A4733E}">
      <formula1>"SI,NO,Escoger un dato de la lista desplegable"</formula1>
    </dataValidation>
    <dataValidation allowBlank="1" showInputMessage="1" showErrorMessage="1" prompt="¿Dar lugar a procesos sancionatorios?" sqref="AA11" xr:uid="{A45A31CE-3E85-4FCB-A004-D34303FE06C2}"/>
    <dataValidation type="list" allowBlank="1" showInputMessage="1" showErrorMessage="1" prompt="¿Generar intervención de los órganos de control, de la Fiscalía, u otro ente?" sqref="Z12:Z61" xr:uid="{80F3912D-DB4A-42AD-A54E-05D469845FCA}">
      <formula1>"SI,NO,Escoger un dato de la lista desplegable"</formula1>
    </dataValidation>
    <dataValidation allowBlank="1" showInputMessage="1" showErrorMessage="1" prompt="¿Generar intervención de los órganos de control, de la Fiscalía, u otro ente?" sqref="Z11" xr:uid="{42BB2857-D6F2-4339-A78C-DBD80185DCA7}"/>
    <dataValidation type="list" allowBlank="1" showInputMessage="1" showErrorMessage="1" prompt="¿Generar pérdida de información de la Entidad?" sqref="Y12:Y61" xr:uid="{F13D82E8-476E-4DCC-8F67-9C4634AD22C9}">
      <formula1>"SI,NO,Escoger un dato de la lista desplegable"</formula1>
    </dataValidation>
    <dataValidation allowBlank="1" showInputMessage="1" showErrorMessage="1" prompt="¿Generar pérdida de información de la Entidad?" sqref="Y11" xr:uid="{00C8ADF0-7EC9-42E5-B8FF-C60F3F8BD7B3}"/>
    <dataValidation type="list" allowBlank="1" showInputMessage="1" showErrorMessage="1" prompt="¿Dar lugar al detrimento de calidad de vida de la comunidad por la pérdida del bien o servicios o los recursos públicos?" sqref="X12:X61" xr:uid="{E264CD34-75D1-4E21-BB4C-7EF871B1D79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300A2A4-5CAC-4C87-8A36-211542C04B44}"/>
    <dataValidation type="list" allowBlank="1" showInputMessage="1" showErrorMessage="1" prompt="¿Afectar la generación de los productos o la prestación de servicios?" sqref="W12:W61" xr:uid="{481523AB-8832-4F62-8E54-5EF19D5C8B85}">
      <formula1>"SI,NO,Escoger un dato de la lista desplegable"</formula1>
    </dataValidation>
    <dataValidation allowBlank="1" showInputMessage="1" showErrorMessage="1" prompt="¿Afectar la generación de los productos o la prestación de servicios?" sqref="W11" xr:uid="{36A42EC2-6BF8-41D1-BC4C-65CBEB09FC8E}"/>
    <dataValidation type="list" allowBlank="1" showInputMessage="1" showErrorMessage="1" prompt="¿Generar pérdida de recursos económicos?" sqref="V12:V61" xr:uid="{829C6530-F6A3-47E2-9FF5-E7303A550E75}">
      <formula1>"SI,NO,Escoger un dato de la lista desplegable"</formula1>
    </dataValidation>
    <dataValidation allowBlank="1" showInputMessage="1" showErrorMessage="1" prompt="¿Generar pérdida de recursos económicos?" sqref="V11" xr:uid="{74D812A4-5395-4F68-9851-3E059D057A78}"/>
    <dataValidation type="list" allowBlank="1" showInputMessage="1" showErrorMessage="1" prompt="¿Generar pérdida de confianza de la Entidad, afectando su reputación?" sqref="U12:U61" xr:uid="{49FE871F-9C2E-4A2B-ABF1-E388A1F7EAF8}">
      <formula1>"SI,NO,Escoger un dato de la lista desplegable"</formula1>
    </dataValidation>
    <dataValidation allowBlank="1" showInputMessage="1" showErrorMessage="1" prompt="¿Generar pérdida de confianza de la Entidad, afectando su reputación?" sqref="U11" xr:uid="{5252BEE1-C963-4F94-9741-D67C30C8AB9E}"/>
    <dataValidation type="list" allowBlank="1" showInputMessage="1" showErrorMessage="1" prompt="¿Afectar el cumplimiento de la misión del sector al que pertenece la Entidad?" sqref="T12:T61" xr:uid="{FF482089-F19F-47D4-B460-1B743FC9F884}">
      <formula1>"SI,NO,Escoger un dato de la lista desplegable"</formula1>
    </dataValidation>
    <dataValidation allowBlank="1" showInputMessage="1" showErrorMessage="1" prompt="¿Afectar el cumplimiento de la misión del sector al que pertenece la Entidad?" sqref="T11" xr:uid="{C953F1CE-03E2-4603-8316-7F8D546EA247}"/>
    <dataValidation type="list" allowBlank="1" showInputMessage="1" showErrorMessage="1" prompt="¿Afectar el cumplimiento de misión de la Entidad?" sqref="S12:S61" xr:uid="{7CB548BD-6D96-423E-8AAC-D22AA1A4F3FD}">
      <formula1>"SI,NO,Escoger un dato de la lista desplegable"</formula1>
    </dataValidation>
    <dataValidation allowBlank="1" showInputMessage="1" showErrorMessage="1" prompt="¿Afectar el cumplimiento de misión de la Entidad?" sqref="S11" xr:uid="{3AD01E61-27ED-42D5-AE65-4A0107BB3051}"/>
    <dataValidation type="list" allowBlank="1" showInputMessage="1" showErrorMessage="1" prompt="¿Afectar el cumplimiento de metas y objetivos de la dependencia?" sqref="R12:R61" xr:uid="{2A79107E-BDB7-413F-B4C5-EE1B595E61A5}">
      <formula1>"SI,NO,Escoger un dato de la lista desplegable"</formula1>
    </dataValidation>
    <dataValidation allowBlank="1" showInputMessage="1" showErrorMessage="1" prompt="¿Afectar el cumplimiento de metas y objetivos de la dependencia?" sqref="R11" xr:uid="{4DDA5E0E-F0D0-4B4E-8BF0-D4C9DFA3ABA5}"/>
    <dataValidation type="list" allowBlank="1" showInputMessage="1" showErrorMessage="1" prompt="¿Afectar al grupo de funcionarios del proceso?" sqref="Q12:Q61" xr:uid="{EDBC7E22-8490-4666-BB9E-2752ADB1B57B}">
      <formula1>"SI,NO,Escoger un dato de la lista desplegable"</formula1>
    </dataValidation>
    <dataValidation allowBlank="1" showInputMessage="1" showErrorMessage="1" prompt="¿Afectar al grupo de funcionarios del proceso?" sqref="Q11" xr:uid="{02E06E14-8F4B-40C6-855B-F9895AA70804}"/>
    <dataValidation allowBlank="1" showInputMessage="1" showErrorMessage="1" prompt="Son los efectos ocasionados por la ocurrencia de un riesgo que afecta los objetivos o procesos de la entidad. Pueden ser una pérdida, un daño, un perjuicio, un detrimento." sqref="M9:M11" xr:uid="{9657402E-26BD-4A1A-AA21-6368B663CD3E}"/>
    <dataValidation type="list" allowBlank="1" showInputMessage="1" showErrorMessage="1" sqref="BG12:BG61" xr:uid="{0520EE6A-A4D5-4594-85EE-45A4933E3C9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5FA42C25-804C-4AC1-8A59-9FB628FF537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4FB0E56-6811-45B3-BD40-B3EE965A43D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2E48BEA-776A-4F19-AF70-161D1FFA5E4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2D38E17-88D0-4560-8F2F-288F61D979C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EC7A1F4-79CB-4C3C-9487-0C125B24FC05}">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7E252C40-03B3-4080-8CE3-56A000C53C2E}">
      <formula1>"Adecuado,Inadecuado,Escoger un dato de la lista desplegable"</formula1>
    </dataValidation>
    <dataValidation type="list" allowBlank="1" showInputMessage="1" showErrorMessage="1" prompt="¿Existen un responsable asignado a la ejecución del control?" sqref="AW12:AW61" xr:uid="{CF116360-69F9-4976-AC52-5A13B6474B56}">
      <formula1>"Asignado,No Asignado,Escoger un dato de la lista desplegable"</formula1>
    </dataValidation>
    <dataValidation type="list" allowBlank="1" showInputMessage="1" showErrorMessage="1" sqref="AV12:AV61" xr:uid="{20629CF9-50C5-464B-B3E2-D31444C2C7CF}">
      <formula1>"Escoger un dato de la lista desplegable,Preventivo,Detectivo"</formula1>
    </dataValidation>
    <dataValidation type="list" allowBlank="1" showInputMessage="1" showErrorMessage="1" sqref="AQ12:AQ61" xr:uid="{7F957582-D3EC-437A-801D-0C6CE3D5C0B3}">
      <formula1>"Escoger un dato de la lista desplegable,Por Tramite, Diario, Semanal, Quincenal, Mensual, Bimestral, Trimestral, Semestral,Anual"</formula1>
    </dataValidation>
    <dataValidation type="list" allowBlank="1" showInputMessage="1" showErrorMessage="1" sqref="F12:I61" xr:uid="{D1514995-23D1-483D-A75F-45BF36EA6B27}">
      <formula1>"SI,NO,Escoger un dato de la lista desplegable"</formula1>
    </dataValidation>
    <dataValidation type="list" allowBlank="1" showInputMessage="1" showErrorMessage="1" sqref="N12:N61" xr:uid="{D87F42DE-DDBC-4DED-A59D-2DD15085FF1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8871599-65D4-4FC6-A49F-4571BAC06E0E}">
          <x14:formula1>
            <xm:f>DATOS!$J$15:$J$19</xm:f>
          </x14:formula1>
          <xm:sqref>AM12:AM61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AD77-0639-4CBB-9D44-D0084CF657A5}">
  <sheetPr>
    <pageSetUpPr fitToPage="1"/>
  </sheetPr>
  <dimension ref="B2:BS62"/>
  <sheetViews>
    <sheetView zoomScale="50" zoomScaleNormal="50" workbookViewId="0">
      <selection activeCell="F12" sqref="F12:F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85" customHeight="1" x14ac:dyDescent="0.3">
      <c r="B12" s="162">
        <v>1</v>
      </c>
      <c r="C12" s="165" t="s">
        <v>26</v>
      </c>
      <c r="D12" s="155" t="s">
        <v>521</v>
      </c>
      <c r="E12" s="155" t="s">
        <v>522</v>
      </c>
      <c r="F12" s="155" t="s">
        <v>170</v>
      </c>
      <c r="G12" s="155" t="s">
        <v>170</v>
      </c>
      <c r="H12" s="155" t="s">
        <v>170</v>
      </c>
      <c r="I12" s="155" t="s">
        <v>170</v>
      </c>
      <c r="J12" s="155" t="str">
        <f>IF(AND((F12="SI"),(G12="SI"),(H12="SI"),(I12="SI")),"Si es Riesgo de Corrupción","No es Riesgo de Corrupción")</f>
        <v>Si es Riesgo de Corrupción</v>
      </c>
      <c r="K12" s="50">
        <v>1</v>
      </c>
      <c r="L12" s="51" t="s">
        <v>523</v>
      </c>
      <c r="M12" s="157" t="s">
        <v>524</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173</v>
      </c>
      <c r="R12" s="148" t="s">
        <v>170</v>
      </c>
      <c r="S12" s="148" t="s">
        <v>170</v>
      </c>
      <c r="T12" s="148" t="s">
        <v>173</v>
      </c>
      <c r="U12" s="148" t="s">
        <v>170</v>
      </c>
      <c r="V12" s="148" t="s">
        <v>173</v>
      </c>
      <c r="W12" s="148" t="s">
        <v>173</v>
      </c>
      <c r="X12" s="148" t="s">
        <v>173</v>
      </c>
      <c r="Y12" s="148" t="s">
        <v>173</v>
      </c>
      <c r="Z12" s="148" t="s">
        <v>170</v>
      </c>
      <c r="AA12" s="148" t="s">
        <v>170</v>
      </c>
      <c r="AB12" s="148" t="s">
        <v>170</v>
      </c>
      <c r="AC12" s="148" t="s">
        <v>170</v>
      </c>
      <c r="AD12" s="148" t="s">
        <v>170</v>
      </c>
      <c r="AE12" s="148" t="s">
        <v>173</v>
      </c>
      <c r="AF12" s="148" t="s">
        <v>173</v>
      </c>
      <c r="AG12" s="148" t="s">
        <v>173</v>
      </c>
      <c r="AH12" s="148" t="s">
        <v>173</v>
      </c>
      <c r="AI12" s="148" t="s">
        <v>173</v>
      </c>
      <c r="AJ12" s="252">
        <f>IF(AF12="SI","Impacto Catastrófico por lesoines o perdida de vidas humanas",(COUNTIF(Q12:AE21,"SI")+COUNTIF(AG12:AI21,"SI")))</f>
        <v>8</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Alto</v>
      </c>
      <c r="AM12" s="130" t="s">
        <v>167</v>
      </c>
      <c r="AN12" s="52">
        <v>1</v>
      </c>
      <c r="AO12" s="53" t="s">
        <v>529</v>
      </c>
      <c r="AP12" s="53" t="s">
        <v>525</v>
      </c>
      <c r="AQ12" s="53" t="s">
        <v>227</v>
      </c>
      <c r="AR12" s="53" t="s">
        <v>526</v>
      </c>
      <c r="AS12" s="53" t="s">
        <v>530</v>
      </c>
      <c r="AT12" s="53" t="s">
        <v>527</v>
      </c>
      <c r="AU12" s="53" t="s">
        <v>528</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253"/>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253"/>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253"/>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253"/>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253"/>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253"/>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253"/>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253"/>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254"/>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sheetData>
  <sheetProtection algorithmName="SHA-512" hashValue="oCd4zvQVqVQJn6PaKafShpZHaPv40+Za3yL/W6yaQZZ9L4Aze5P0Tljo7NtvTmnPzWYtz7ffzwA6liUveNwnrA==" saltValue="l2SKQQVR1gOst4RoVV1Rt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27" priority="23" operator="containsText" text="Si es Riesgo de Corrupción">
      <formula>NOT(ISERROR(SEARCH("Si es Riesgo de Corrupción",J12)))</formula>
    </cfRule>
    <cfRule type="containsText" dxfId="526" priority="24" operator="containsText" text="No es Riesgo de Corrupción">
      <formula>NOT(ISERROR(SEARCH("No es Riesgo de Corrupción",J12)))</formula>
    </cfRule>
  </conditionalFormatting>
  <conditionalFormatting sqref="L12:M21">
    <cfRule type="containsText" dxfId="525" priority="22" operator="containsText" text="Espacio para describir ">
      <formula>NOT(ISERROR(SEARCH("Espacio para describir ",L12)))</formula>
    </cfRule>
  </conditionalFormatting>
  <conditionalFormatting sqref="Q12:AI61 AQ12:AQ61 AV12:BC61 BG12:BG61 BO12:BO61 N12:N61">
    <cfRule type="containsText" dxfId="524" priority="21" operator="containsText" text="Escoger un dato de la lista desplegable">
      <formula>NOT(ISERROR(SEARCH("Escoger un dato de la lista desplegable",N12)))</formula>
    </cfRule>
  </conditionalFormatting>
  <conditionalFormatting sqref="AO12:AO61">
    <cfRule type="containsText" dxfId="523" priority="20" operator="containsText" text="REDACTAR CONTROL">
      <formula>NOT(ISERROR(SEARCH("REDACTAR CONTROL",AO12)))</formula>
    </cfRule>
  </conditionalFormatting>
  <conditionalFormatting sqref="AL12 BR12">
    <cfRule type="containsText" dxfId="522" priority="17" operator="containsText" text="Extremo">
      <formula>NOT(ISERROR(SEARCH("Extremo",AL12)))</formula>
    </cfRule>
    <cfRule type="containsText" dxfId="521" priority="18" operator="containsText" text="Alto">
      <formula>NOT(ISERROR(SEARCH("Alto",AL12)))</formula>
    </cfRule>
    <cfRule type="containsText" dxfId="520" priority="19" operator="containsText" text="Moderado">
      <formula>NOT(ISERROR(SEARCH("Moderado",AL12)))</formula>
    </cfRule>
  </conditionalFormatting>
  <conditionalFormatting sqref="L22:M31">
    <cfRule type="containsText" dxfId="519" priority="16" operator="containsText" text="Espacio para describir ">
      <formula>NOT(ISERROR(SEARCH("Espacio para describir ",L22)))</formula>
    </cfRule>
  </conditionalFormatting>
  <conditionalFormatting sqref="AL22 BR22">
    <cfRule type="containsText" dxfId="518" priority="13" operator="containsText" text="Extremo">
      <formula>NOT(ISERROR(SEARCH("Extremo",AL22)))</formula>
    </cfRule>
    <cfRule type="containsText" dxfId="517" priority="14" operator="containsText" text="Alto">
      <formula>NOT(ISERROR(SEARCH("Alto",AL22)))</formula>
    </cfRule>
    <cfRule type="containsText" dxfId="516" priority="15" operator="containsText" text="Moderado">
      <formula>NOT(ISERROR(SEARCH("Moderado",AL22)))</formula>
    </cfRule>
  </conditionalFormatting>
  <conditionalFormatting sqref="L32:M41">
    <cfRule type="containsText" dxfId="515" priority="12" operator="containsText" text="Espacio para describir ">
      <formula>NOT(ISERROR(SEARCH("Espacio para describir ",L32)))</formula>
    </cfRule>
  </conditionalFormatting>
  <conditionalFormatting sqref="AL32 BR32">
    <cfRule type="containsText" dxfId="514" priority="9" operator="containsText" text="Extremo">
      <formula>NOT(ISERROR(SEARCH("Extremo",AL32)))</formula>
    </cfRule>
    <cfRule type="containsText" dxfId="513" priority="10" operator="containsText" text="Alto">
      <formula>NOT(ISERROR(SEARCH("Alto",AL32)))</formula>
    </cfRule>
    <cfRule type="containsText" dxfId="512" priority="11" operator="containsText" text="Moderado">
      <formula>NOT(ISERROR(SEARCH("Moderado",AL32)))</formula>
    </cfRule>
  </conditionalFormatting>
  <conditionalFormatting sqref="L42:M51">
    <cfRule type="containsText" dxfId="511" priority="8" operator="containsText" text="Espacio para describir ">
      <formula>NOT(ISERROR(SEARCH("Espacio para describir ",L42)))</formula>
    </cfRule>
  </conditionalFormatting>
  <conditionalFormatting sqref="AL42 BR42">
    <cfRule type="containsText" dxfId="510" priority="5" operator="containsText" text="Extremo">
      <formula>NOT(ISERROR(SEARCH("Extremo",AL42)))</formula>
    </cfRule>
    <cfRule type="containsText" dxfId="509" priority="6" operator="containsText" text="Alto">
      <formula>NOT(ISERROR(SEARCH("Alto",AL42)))</formula>
    </cfRule>
    <cfRule type="containsText" dxfId="508" priority="7" operator="containsText" text="Moderado">
      <formula>NOT(ISERROR(SEARCH("Moderado",AL42)))</formula>
    </cfRule>
  </conditionalFormatting>
  <conditionalFormatting sqref="L52:M61">
    <cfRule type="containsText" dxfId="507" priority="4" operator="containsText" text="Espacio para describir ">
      <formula>NOT(ISERROR(SEARCH("Espacio para describir ",L52)))</formula>
    </cfRule>
  </conditionalFormatting>
  <conditionalFormatting sqref="AL52 BR52">
    <cfRule type="containsText" dxfId="506" priority="1" operator="containsText" text="Extremo">
      <formula>NOT(ISERROR(SEARCH("Extremo",AL52)))</formula>
    </cfRule>
    <cfRule type="containsText" dxfId="505" priority="2" operator="containsText" text="Alto">
      <formula>NOT(ISERROR(SEARCH("Alto",AL52)))</formula>
    </cfRule>
    <cfRule type="containsText" dxfId="50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DF168BF3-07B2-4F8D-9D2B-D0E661BF29BB}"/>
    <dataValidation allowBlank="1" showInputMessage="1" showErrorMessage="1" prompt="¿Se deja evidencia o rastro de la ejecución del control, que permita a cualquier tercero con la evidencia, llegar a la misma conclusión?." sqref="BC11" xr:uid="{C8803308-A1A7-4218-81EF-26E81C0DF148}"/>
    <dataValidation allowBlank="1" showInputMessage="1" showErrorMessage="1" prompt="¿Las observaciones, desviaciones o diferencias identificadas como resultados de la ejecución del control son investigadas y resueltas de manera oportuna?" sqref="BB11" xr:uid="{72452827-1412-4070-B0E5-1C5B5C956377}"/>
    <dataValidation allowBlank="1" showInputMessage="1" showErrorMessage="1" prompt="¿La fuente de información que se utiliza en el desarrollo del control es información confiable que permita mitigar el riesgo?." sqref="BA11" xr:uid="{5093CF73-3C3A-47AF-B9EC-140EB73F02E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9F92EF2-21EE-4DF2-809C-3FE7A29C82A8}"/>
    <dataValidation allowBlank="1" showInputMessage="1" showErrorMessage="1" prompt="¿La oportunidad en que se ejecuta el control ayuda a prevenir la mitigación del riesgo o a detectar la materialización del riesgo de manera oportuna?" sqref="AY11" xr:uid="{8BB1006D-87E1-4C92-B393-60DD49A5DEDB}"/>
    <dataValidation allowBlank="1" showInputMessage="1" showErrorMessage="1" prompt="El responsable tiene autoridad y adecuada segregación de funciones en la ejecución del control?" sqref="AX11" xr:uid="{003D96D1-95C4-45E2-BB49-1752DDD33163}"/>
    <dataValidation allowBlank="1" showInputMessage="1" showErrorMessage="1" prompt="¿Existen un responsable asignado a la ejecución del control?" sqref="AW11" xr:uid="{2DD6D6A9-9E38-49DC-90B4-0561A560E91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0F1E54E-896A-4114-B87C-E322F24CA114}"/>
    <dataValidation type="list" allowBlank="1" showInputMessage="1" showErrorMessage="1" prompt="¿Genera Impacto ambiental?" sqref="AI12:AI61" xr:uid="{3952A878-BC9A-4A56-93DB-28C8EAA99748}">
      <formula1>"SI,NO,Escoger un dato de la lista desplegable"</formula1>
    </dataValidation>
    <dataValidation allowBlank="1" showInputMessage="1" showErrorMessage="1" prompt="¿Genera Impacto ambiental?" sqref="AI11" xr:uid="{A57CD599-6589-4267-A59A-0FC841E0FB84}"/>
    <dataValidation type="list" allowBlank="1" showInputMessage="1" showErrorMessage="1" prompt="¿Afectar la imagen nacional?" sqref="AH12:AH61" xr:uid="{2B469AA4-E9AB-41FC-B5FC-060994A6F867}">
      <formula1>"SI,NO,Escoger un dato de la lista desplegable"</formula1>
    </dataValidation>
    <dataValidation allowBlank="1" showInputMessage="1" showErrorMessage="1" prompt="¿Afectar la imagen nacional?" sqref="AH11" xr:uid="{DA938E1F-3AA4-45DD-8A05-59116EF38CBB}"/>
    <dataValidation type="list" allowBlank="1" showInputMessage="1" showErrorMessage="1" prompt="¿Afectar la imagen regional?" sqref="AG12:AG61" xr:uid="{F2D99D65-6B98-4DAA-AD73-6929DBDD23F8}">
      <formula1>"SI,NO,Escoger un dato de la lista desplegable"</formula1>
    </dataValidation>
    <dataValidation allowBlank="1" showInputMessage="1" showErrorMessage="1" prompt="¿Afectar la imagen regional?" sqref="AG11" xr:uid="{DC6B4759-2CF7-4D63-BD18-F14C223875C6}"/>
    <dataValidation type="list" allowBlank="1" showInputMessage="1" showErrorMessage="1" prompt="¿Ocasionar lesiones físicas o pérdida de vidas humanas?_x000a_NOTA: si esta respuesta es afirmativa, el impacto sera considerado como catastrófico." sqref="AF12:AF61" xr:uid="{DC100642-B557-44AD-B373-F3A40484E31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A456965F-9350-48A1-B709-66894005B24E}"/>
    <dataValidation type="list" allowBlank="1" showInputMessage="1" showErrorMessage="1" prompt="¿Generar pérdida de credibilidad del sector?" sqref="AE12:AE61" xr:uid="{9A088BE9-C634-4203-9E89-3504D7E81EFC}">
      <formula1>"SI,NO,Escoger un dato de la lista desplegable"</formula1>
    </dataValidation>
    <dataValidation allowBlank="1" showInputMessage="1" showErrorMessage="1" prompt="¿Generar pérdida de credibilidad del sector?" sqref="AE11" xr:uid="{7D0051E9-2FB2-41AA-B5F8-EA8FC97D06FB}"/>
    <dataValidation type="list" allowBlank="1" showInputMessage="1" showErrorMessage="1" prompt="¿Dar lugar a procesos penales?" sqref="AD12:AD61" xr:uid="{86E634C5-CD36-47A7-9726-1E12BCCD37D8}">
      <formula1>"SI,NO,Escoger un dato de la lista desplegable"</formula1>
    </dataValidation>
    <dataValidation allowBlank="1" showInputMessage="1" showErrorMessage="1" prompt="¿Dar lugar a procesos penales?" sqref="AD11" xr:uid="{FD08B372-4927-46CA-AE21-B3B3CE525E1F}"/>
    <dataValidation type="list" allowBlank="1" showInputMessage="1" showErrorMessage="1" prompt="¿Dar lugar a procesos fiscales?" sqref="AC12:AC61" xr:uid="{B1BF1ACD-996A-4EA8-9F8F-0FB8869DEC49}">
      <formula1>"SI,NO,Escoger un dato de la lista desplegable"</formula1>
    </dataValidation>
    <dataValidation allowBlank="1" showInputMessage="1" showErrorMessage="1" prompt="¿Dar lugar a procesos fiscales?" sqref="AC11" xr:uid="{CE389C4A-163E-4FBF-851A-A528CEE67585}"/>
    <dataValidation type="list" allowBlank="1" showInputMessage="1" showErrorMessage="1" prompt="¿Dar lugar a procesos disciplinarios?" sqref="AB12:AB61" xr:uid="{F9290BB4-BF09-4D40-84F6-E1AB0250360F}">
      <formula1>"SI,NO,Escoger un dato de la lista desplegable"</formula1>
    </dataValidation>
    <dataValidation allowBlank="1" showInputMessage="1" showErrorMessage="1" prompt="¿Dar lugar a procesos disciplinarios?" sqref="AB11" xr:uid="{74B3EBD1-A19B-4A27-AF33-06F688C75EDD}"/>
    <dataValidation type="list" allowBlank="1" showInputMessage="1" showErrorMessage="1" prompt="¿Dar lugar a procesos sancionatorios?" sqref="AA12:AA61" xr:uid="{740390E4-D587-4DBB-8610-C347C700A01D}">
      <formula1>"SI,NO,Escoger un dato de la lista desplegable"</formula1>
    </dataValidation>
    <dataValidation allowBlank="1" showInputMessage="1" showErrorMessage="1" prompt="¿Dar lugar a procesos sancionatorios?" sqref="AA11" xr:uid="{805A3020-5816-45CB-BABF-959C7555CDBA}"/>
    <dataValidation type="list" allowBlank="1" showInputMessage="1" showErrorMessage="1" prompt="¿Generar intervención de los órganos de control, de la Fiscalía, u otro ente?" sqref="Z12:Z61" xr:uid="{68F63342-252E-4932-A4C1-4733B7184DD7}">
      <formula1>"SI,NO,Escoger un dato de la lista desplegable"</formula1>
    </dataValidation>
    <dataValidation allowBlank="1" showInputMessage="1" showErrorMessage="1" prompt="¿Generar intervención de los órganos de control, de la Fiscalía, u otro ente?" sqref="Z11" xr:uid="{A77A58CA-7B87-4800-B710-BF3021A922E0}"/>
    <dataValidation type="list" allowBlank="1" showInputMessage="1" showErrorMessage="1" prompt="¿Generar pérdida de información de la Entidad?" sqref="Y12:Y61" xr:uid="{5AEBC002-A30C-4771-8E02-DB64EE99E61C}">
      <formula1>"SI,NO,Escoger un dato de la lista desplegable"</formula1>
    </dataValidation>
    <dataValidation allowBlank="1" showInputMessage="1" showErrorMessage="1" prompt="¿Generar pérdida de información de la Entidad?" sqref="Y11" xr:uid="{50DE2D67-86BD-491E-A589-FA4257CB6B92}"/>
    <dataValidation type="list" allowBlank="1" showInputMessage="1" showErrorMessage="1" prompt="¿Dar lugar al detrimento de calidad de vida de la comunidad por la pérdida del bien o servicios o los recursos públicos?" sqref="X12:X61" xr:uid="{CD29FA28-75E0-4DB5-881C-F9315A305E8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81457C1-3A8C-4A02-9824-6C9A7654049C}"/>
    <dataValidation type="list" allowBlank="1" showInputMessage="1" showErrorMessage="1" prompt="¿Afectar la generación de los productos o la prestación de servicios?" sqref="W12:W61" xr:uid="{42B787A1-B75A-44DB-B258-8D4DB49FDDC4}">
      <formula1>"SI,NO,Escoger un dato de la lista desplegable"</formula1>
    </dataValidation>
    <dataValidation allowBlank="1" showInputMessage="1" showErrorMessage="1" prompt="¿Afectar la generación de los productos o la prestación de servicios?" sqref="W11" xr:uid="{46373606-9587-4017-BF18-80D657C77661}"/>
    <dataValidation type="list" allowBlank="1" showInputMessage="1" showErrorMessage="1" prompt="¿Generar pérdida de recursos económicos?" sqref="V12:V61" xr:uid="{99816131-9D28-450E-93B9-62777517F460}">
      <formula1>"SI,NO,Escoger un dato de la lista desplegable"</formula1>
    </dataValidation>
    <dataValidation allowBlank="1" showInputMessage="1" showErrorMessage="1" prompt="¿Generar pérdida de recursos económicos?" sqref="V11" xr:uid="{AE5A87FE-BB50-4D52-9C3D-EC01E5C5386A}"/>
    <dataValidation type="list" allowBlank="1" showInputMessage="1" showErrorMessage="1" prompt="¿Generar pérdida de confianza de la Entidad, afectando su reputación?" sqref="U12:U61" xr:uid="{609E4DAD-6024-4E77-9932-A3F94177C2B4}">
      <formula1>"SI,NO,Escoger un dato de la lista desplegable"</formula1>
    </dataValidation>
    <dataValidation allowBlank="1" showInputMessage="1" showErrorMessage="1" prompt="¿Generar pérdida de confianza de la Entidad, afectando su reputación?" sqref="U11" xr:uid="{CBBC94B3-94E1-4557-A9AE-3DBF1E22AECB}"/>
    <dataValidation type="list" allowBlank="1" showInputMessage="1" showErrorMessage="1" prompt="¿Afectar el cumplimiento de la misión del sector al que pertenece la Entidad?" sqref="T12:T61" xr:uid="{BA36A230-DBCD-4954-8001-F3E2368D60FB}">
      <formula1>"SI,NO,Escoger un dato de la lista desplegable"</formula1>
    </dataValidation>
    <dataValidation allowBlank="1" showInputMessage="1" showErrorMessage="1" prompt="¿Afectar el cumplimiento de la misión del sector al que pertenece la Entidad?" sqref="T11" xr:uid="{ABA17757-A37C-443F-8972-193EDDC8BA08}"/>
    <dataValidation type="list" allowBlank="1" showInputMessage="1" showErrorMessage="1" prompt="¿Afectar el cumplimiento de misión de la Entidad?" sqref="S12:S61" xr:uid="{48D564A1-752E-4F28-B96A-DA0FBB0E1126}">
      <formula1>"SI,NO,Escoger un dato de la lista desplegable"</formula1>
    </dataValidation>
    <dataValidation allowBlank="1" showInputMessage="1" showErrorMessage="1" prompt="¿Afectar el cumplimiento de misión de la Entidad?" sqref="S11" xr:uid="{EB0814B1-4A03-4D2D-BBD4-BED7286F73DA}"/>
    <dataValidation type="list" allowBlank="1" showInputMessage="1" showErrorMessage="1" prompt="¿Afectar el cumplimiento de metas y objetivos de la dependencia?" sqref="R12:R61" xr:uid="{97C22AE4-4BC9-4D1D-95E4-C760D36A5353}">
      <formula1>"SI,NO,Escoger un dato de la lista desplegable"</formula1>
    </dataValidation>
    <dataValidation allowBlank="1" showInputMessage="1" showErrorMessage="1" prompt="¿Afectar el cumplimiento de metas y objetivos de la dependencia?" sqref="R11" xr:uid="{D46E58D7-3A01-4D0F-A190-BB27C1F42ABA}"/>
    <dataValidation type="list" allowBlank="1" showInputMessage="1" showErrorMessage="1" prompt="¿Afectar al grupo de funcionarios del proceso?" sqref="Q12:Q61" xr:uid="{F49D0A76-F70A-4FEF-A639-FA2C9DF88EDB}">
      <formula1>"SI,NO,Escoger un dato de la lista desplegable"</formula1>
    </dataValidation>
    <dataValidation allowBlank="1" showInputMessage="1" showErrorMessage="1" prompt="¿Afectar al grupo de funcionarios del proceso?" sqref="Q11" xr:uid="{381ADF66-C9AD-4648-AA49-E3DC64A26990}"/>
    <dataValidation allowBlank="1" showInputMessage="1" showErrorMessage="1" prompt="Son los efectos ocasionados por la ocurrencia de un riesgo que afecta los objetivos o procesos de la entidad. Pueden ser una pérdida, un daño, un perjuicio, un detrimento." sqref="M9:M11" xr:uid="{493432A9-0022-4C14-9F82-648F1622D653}"/>
    <dataValidation type="list" allowBlank="1" showInputMessage="1" showErrorMessage="1" sqref="BG12:BG61" xr:uid="{5D5F4724-BCBF-43CD-B0D8-6E5A885C79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53593CAE-08B4-4300-A3B3-F316F00F3351}">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6278C53-0789-44A1-A4AF-2FCB27658C9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4DB3415-3E69-4EF1-80AD-0D14D70DA7C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4452634-09B0-4AD1-BB9C-0E036B2470E8}">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81B3766A-F9F1-4D4E-BE4C-52338C01CE75}">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C4AD862D-8CD4-44F2-9F51-1DFD582348F8}">
      <formula1>"Adecuado,Inadecuado,Escoger un dato de la lista desplegable"</formula1>
    </dataValidation>
    <dataValidation type="list" allowBlank="1" showInputMessage="1" showErrorMessage="1" prompt="¿Existen un responsable asignado a la ejecución del control?" sqref="AW12:AW61" xr:uid="{A0923A79-EA7F-4ABD-B043-27A3CDC96C18}">
      <formula1>"Asignado,No Asignado,Escoger un dato de la lista desplegable"</formula1>
    </dataValidation>
    <dataValidation type="list" allowBlank="1" showInputMessage="1" showErrorMessage="1" sqref="AV12:AV61" xr:uid="{CC2E7FC8-8CF7-458D-8A2E-726683B12588}">
      <formula1>"Escoger un dato de la lista desplegable,Preventivo,Detectivo"</formula1>
    </dataValidation>
    <dataValidation type="list" allowBlank="1" showInputMessage="1" showErrorMessage="1" sqref="AQ12:AQ61" xr:uid="{5FDEA6F5-5AFA-47EE-80F2-363D5789579F}">
      <formula1>"Escoger un dato de la lista desplegable,Por Tramite, Diario, Semanal, Quincenal, Mensual, Bimestral, Trimestral, Semestral,Anual"</formula1>
    </dataValidation>
    <dataValidation type="list" allowBlank="1" showInputMessage="1" showErrorMessage="1" sqref="F12:I61" xr:uid="{009B71FD-1E2B-4F85-837F-D1CE620F83EC}">
      <formula1>"SI,NO,Escoger un dato de la lista desplegable"</formula1>
    </dataValidation>
    <dataValidation type="list" allowBlank="1" showInputMessage="1" showErrorMessage="1" sqref="N12:N61" xr:uid="{D88650A6-22FD-4E6E-A6A0-27BC55F8F10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E993C6-4C12-43E7-86A3-D603B7DE5A38}">
          <x14:formula1>
            <xm:f>DATOS!$J$15:$J$19</xm:f>
          </x14:formula1>
          <xm:sqref>AM12:AM61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0634-5338-4AF3-8B48-5F9EA8B41EAF}">
  <sheetPr>
    <pageSetUpPr fitToPage="1"/>
  </sheetPr>
  <dimension ref="B2:BS61"/>
  <sheetViews>
    <sheetView zoomScale="40" zoomScaleNormal="40" workbookViewId="0">
      <selection activeCell="X12" sqref="A2:BS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6" width="39.109375" style="77" customWidth="1"/>
    <col min="47"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45.4" customHeight="1" x14ac:dyDescent="0.3">
      <c r="B12" s="162">
        <v>1</v>
      </c>
      <c r="C12" s="165" t="s">
        <v>397</v>
      </c>
      <c r="D12" s="155" t="s">
        <v>398</v>
      </c>
      <c r="E12" s="155" t="s">
        <v>399</v>
      </c>
      <c r="F12" s="155" t="s">
        <v>170</v>
      </c>
      <c r="G12" s="155" t="s">
        <v>170</v>
      </c>
      <c r="H12" s="155" t="s">
        <v>170</v>
      </c>
      <c r="I12" s="155" t="s">
        <v>170</v>
      </c>
      <c r="J12" s="155" t="str">
        <f>IF(AND((F12="SI"),(G12="SI"),(H12="SI"),(I12="SI")),"Si es Riesgo de Corrupción","No es Riesgo de Corrupción")</f>
        <v>Si es Riesgo de Corrupción</v>
      </c>
      <c r="K12" s="50">
        <v>1</v>
      </c>
      <c r="L12" s="51" t="s">
        <v>400</v>
      </c>
      <c r="M12" s="157" t="s">
        <v>402</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173</v>
      </c>
      <c r="U12" s="148" t="s">
        <v>170</v>
      </c>
      <c r="V12" s="148" t="s">
        <v>170</v>
      </c>
      <c r="W12" s="148" t="s">
        <v>170</v>
      </c>
      <c r="X12" s="148" t="s">
        <v>170</v>
      </c>
      <c r="Y12" s="148" t="s">
        <v>173</v>
      </c>
      <c r="Z12" s="148" t="s">
        <v>173</v>
      </c>
      <c r="AA12" s="148" t="s">
        <v>170</v>
      </c>
      <c r="AB12" s="148" t="s">
        <v>170</v>
      </c>
      <c r="AC12" s="148" t="s">
        <v>170</v>
      </c>
      <c r="AD12" s="148" t="s">
        <v>170</v>
      </c>
      <c r="AE12" s="148" t="s">
        <v>173</v>
      </c>
      <c r="AF12" s="148" t="s">
        <v>170</v>
      </c>
      <c r="AG12" s="148" t="s">
        <v>173</v>
      </c>
      <c r="AH12" s="148" t="s">
        <v>173</v>
      </c>
      <c r="AI12" s="148" t="s">
        <v>173</v>
      </c>
      <c r="AJ12" s="148" t="str">
        <f>IF(AF12="SI","Impacto Catastrófico por lesoines o perdida de vidas humanas",(COUNTIF(Q12:AE21,"SI")+COUNTIF(AG12:AI21,"SI")))</f>
        <v>Impacto Catastrófico por lesoines o perdida de vidas humanas</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403</v>
      </c>
      <c r="AP12" s="53" t="s">
        <v>421</v>
      </c>
      <c r="AQ12" s="53" t="s">
        <v>404</v>
      </c>
      <c r="AR12" s="53" t="s">
        <v>405</v>
      </c>
      <c r="AS12" s="53" t="s">
        <v>406</v>
      </c>
      <c r="AT12" s="53" t="s">
        <v>407</v>
      </c>
      <c r="AU12" s="53" t="s">
        <v>408</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592</v>
      </c>
    </row>
    <row r="13" spans="2:71" s="57" customFormat="1" ht="132" x14ac:dyDescent="0.3">
      <c r="B13" s="163"/>
      <c r="C13" s="166"/>
      <c r="D13" s="155"/>
      <c r="E13" s="155"/>
      <c r="F13" s="155"/>
      <c r="G13" s="155"/>
      <c r="H13" s="155"/>
      <c r="I13" s="155"/>
      <c r="J13" s="155"/>
      <c r="K13" s="58">
        <v>2</v>
      </c>
      <c r="L13" s="59" t="s">
        <v>401</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409</v>
      </c>
      <c r="AP13" s="61" t="s">
        <v>410</v>
      </c>
      <c r="AQ13" s="61" t="s">
        <v>219</v>
      </c>
      <c r="AR13" s="61" t="s">
        <v>411</v>
      </c>
      <c r="AS13" s="61" t="s">
        <v>412</v>
      </c>
      <c r="AT13" s="61" t="s">
        <v>413</v>
      </c>
      <c r="AU13" s="61" t="s">
        <v>414</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235.8" customHeight="1" x14ac:dyDescent="0.3">
      <c r="B22" s="162">
        <v>2</v>
      </c>
      <c r="C22" s="165" t="s">
        <v>397</v>
      </c>
      <c r="D22" s="155" t="s">
        <v>398</v>
      </c>
      <c r="E22" s="155" t="s">
        <v>415</v>
      </c>
      <c r="F22" s="155" t="s">
        <v>170</v>
      </c>
      <c r="G22" s="155" t="s">
        <v>170</v>
      </c>
      <c r="H22" s="155" t="s">
        <v>170</v>
      </c>
      <c r="I22" s="155" t="s">
        <v>170</v>
      </c>
      <c r="J22" s="155" t="str">
        <f>IF(AND((F22="SI"),(G22="SI"),(H22="SI"),(I22="SI")),"Si es Riesgo de Corrupción","No es Riesgo de Corrupción")</f>
        <v>Si es Riesgo de Corrupción</v>
      </c>
      <c r="K22" s="50">
        <v>1</v>
      </c>
      <c r="L22" s="51" t="s">
        <v>416</v>
      </c>
      <c r="M22" s="157" t="s">
        <v>417</v>
      </c>
      <c r="N22" s="171">
        <v>2</v>
      </c>
      <c r="O22" s="149" t="str">
        <f>IF(N22=1,"Rara vez",IF(N22=2,"Improbable",IF(N22=3,"Posible",IF(N22=4,"Probable",IF(N22=5,"Casi seguro","Definir el nivel de probabilidad")))))</f>
        <v>Improbable</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2" s="148" t="s">
        <v>170</v>
      </c>
      <c r="R22" s="148" t="s">
        <v>170</v>
      </c>
      <c r="S22" s="148" t="s">
        <v>170</v>
      </c>
      <c r="T22" s="148" t="s">
        <v>170</v>
      </c>
      <c r="U22" s="148" t="s">
        <v>170</v>
      </c>
      <c r="V22" s="148" t="s">
        <v>170</v>
      </c>
      <c r="W22" s="148" t="s">
        <v>173</v>
      </c>
      <c r="X22" s="148" t="s">
        <v>170</v>
      </c>
      <c r="Y22" s="148" t="s">
        <v>173</v>
      </c>
      <c r="Z22" s="148" t="s">
        <v>170</v>
      </c>
      <c r="AA22" s="148" t="s">
        <v>170</v>
      </c>
      <c r="AB22" s="148" t="s">
        <v>170</v>
      </c>
      <c r="AC22" s="148" t="s">
        <v>170</v>
      </c>
      <c r="AD22" s="148" t="s">
        <v>170</v>
      </c>
      <c r="AE22" s="148" t="s">
        <v>170</v>
      </c>
      <c r="AF22" s="148" t="s">
        <v>170</v>
      </c>
      <c r="AG22" s="148" t="s">
        <v>170</v>
      </c>
      <c r="AH22" s="148" t="s">
        <v>170</v>
      </c>
      <c r="AI22" s="148" t="s">
        <v>170</v>
      </c>
      <c r="AJ22" s="148" t="str">
        <f>IF(AF22="SI","Impacto Catastrófico por lesoines o perdida de vidas humanas",(COUNTIF(Q22:AE31,"SI")+COUNTIF(AG22:AI31,"SI")))</f>
        <v>Impacto Catastrófico por lesoines o perdida de vidas humanas</v>
      </c>
      <c r="AK22" s="148" t="str">
        <f>IF(AJ22=0,"",IF(AND(AJ22&gt;0,AJ22&lt;=5),"Moderado",IF(AND(AJ22&gt;5,AJ22&lt;=11),"Mayor","Catastrófico")))</f>
        <v>Catastrófico</v>
      </c>
      <c r="AL22" s="148" t="str">
        <f>IF(AND(O22="Rara Vez",AK22="Moderado"),"Moderado",IF(AND(O22="Rara Vez",AK22="Mayor"),"Alto",IF(AND(O22="Improbable",AK22="Moderado"),"Moderado",IF(AND(O22="Improbable",AK22="Mayor"),"Alto",IF(AND(O22="Posible",AK22="Moderado"),"Alto",IF(AND(O22="Probable",AK22="Moderado"),"Alto","Extremo"))))))</f>
        <v>Extremo</v>
      </c>
      <c r="AM22" s="130" t="s">
        <v>167</v>
      </c>
      <c r="AN22" s="52">
        <v>1</v>
      </c>
      <c r="AO22" s="53" t="s">
        <v>422</v>
      </c>
      <c r="AP22" s="53" t="s">
        <v>423</v>
      </c>
      <c r="AQ22" s="53" t="s">
        <v>201</v>
      </c>
      <c r="AR22" s="53" t="s">
        <v>418</v>
      </c>
      <c r="AS22" s="53" t="s">
        <v>419</v>
      </c>
      <c r="AT22" s="53" t="s">
        <v>420</v>
      </c>
      <c r="AU22" s="53" t="s">
        <v>424</v>
      </c>
      <c r="AV22" s="53" t="s">
        <v>178</v>
      </c>
      <c r="AW22" s="56" t="s">
        <v>179</v>
      </c>
      <c r="AX22" s="56" t="s">
        <v>180</v>
      </c>
      <c r="AY22" s="56" t="s">
        <v>181</v>
      </c>
      <c r="AZ22" s="56" t="s">
        <v>182</v>
      </c>
      <c r="BA22" s="56" t="s">
        <v>183</v>
      </c>
      <c r="BB22" s="56" t="s">
        <v>184</v>
      </c>
      <c r="BC22" s="56" t="s">
        <v>206</v>
      </c>
      <c r="BD22" s="56">
        <f t="shared" si="0"/>
        <v>100</v>
      </c>
      <c r="BE22" s="56" t="str">
        <f t="shared" si="1"/>
        <v>Fuerte</v>
      </c>
      <c r="BF22" s="53"/>
      <c r="BG22" s="55" t="s">
        <v>186</v>
      </c>
      <c r="BH22" s="56" t="str">
        <f t="shared" si="2"/>
        <v>Siempre se ejecuta</v>
      </c>
      <c r="BI22" s="53"/>
      <c r="BJ22" s="56" t="str">
        <f t="shared" si="3"/>
        <v>FUERTE</v>
      </c>
      <c r="BK22" s="56">
        <f t="shared" si="4"/>
        <v>100</v>
      </c>
      <c r="BL22" s="56" t="str">
        <f t="shared" si="5"/>
        <v>NO</v>
      </c>
      <c r="BM22" s="133" t="str">
        <f>IF(AVERAGE(BK22:BK31)=100,"FUERTE",IF(AND(AVERAGE(BK22:BK31)&lt;=99,AVERAGE(BK22:BK31)&gt;=50),"MODERADA",IF(AVERAGE(BK22:BK31)&lt;50,"DÉBIL",0)))</f>
        <v>FUERTE</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1</v>
      </c>
      <c r="BP22" s="142" t="str">
        <f>IF(BO22=1,"Rara vez",IF(BO22=2,"Improbable",IF(BO22=3,"Posible",IF(BO22=4,"Probable",IF(BO22=5,"Casi Seguro",0)))))</f>
        <v>Rara vez</v>
      </c>
      <c r="BQ22" s="124" t="str">
        <f>AK22</f>
        <v>Catastrófico</v>
      </c>
      <c r="BR22" s="124" t="str">
        <f>IF(AND(BP22="Rara Vez",BQ22="Moderado"),"Moderado",IF(AND(BP22="Rara Vez",BQ22="Mayor"),"Alto",IF(AND(BP22="Improbable",BQ22="Moderado"),"Moderado",IF(AND(BP22="Improbable",BQ22="Mayor"),"Alto",IF(AND(BP22="Posible",BQ22="Moderado"),"Alto",IF(AND(BP22="Probable",BQ22="Moderado"),"Alto","Extremo"))))))</f>
        <v>Extremo</v>
      </c>
      <c r="BS22" s="249"/>
    </row>
    <row r="23" spans="2:71" s="57" customFormat="1" ht="6"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250"/>
    </row>
    <row r="24" spans="2:71" s="57" customFormat="1" ht="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250"/>
    </row>
    <row r="25" spans="2:71" s="57" customFormat="1" ht="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250"/>
    </row>
    <row r="26" spans="2:71" s="57" customFormat="1" ht="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250"/>
    </row>
    <row r="27" spans="2:71" s="57" customFormat="1" ht="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250"/>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250"/>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250"/>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250"/>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251"/>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sheetData>
  <sheetProtection algorithmName="SHA-512" hashValue="XpV9gq+Tjqdk2IUnhkoTpnkxrPQzNqO2hdOJnUYq/OcnyQIjp/W874Qm+xoUH6M/SSUF9k7FgdNGgFczz2FdEA==" saltValue="terq4KSUMd5EKiopqx8V5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03" priority="23" operator="containsText" text="Si es Riesgo de Corrupción">
      <formula>NOT(ISERROR(SEARCH("Si es Riesgo de Corrupción",J12)))</formula>
    </cfRule>
    <cfRule type="containsText" dxfId="502" priority="24" operator="containsText" text="No es Riesgo de Corrupción">
      <formula>NOT(ISERROR(SEARCH("No es Riesgo de Corrupción",J12)))</formula>
    </cfRule>
  </conditionalFormatting>
  <conditionalFormatting sqref="L12:M21">
    <cfRule type="containsText" dxfId="501" priority="22" operator="containsText" text="Espacio para describir ">
      <formula>NOT(ISERROR(SEARCH("Espacio para describir ",L12)))</formula>
    </cfRule>
  </conditionalFormatting>
  <conditionalFormatting sqref="Q12:AI61 AQ12:AQ61 AV12:BC61 BG12:BG61 BO12:BO61 N12:N61">
    <cfRule type="containsText" dxfId="500" priority="21" operator="containsText" text="Escoger un dato de la lista desplegable">
      <formula>NOT(ISERROR(SEARCH("Escoger un dato de la lista desplegable",N12)))</formula>
    </cfRule>
  </conditionalFormatting>
  <conditionalFormatting sqref="AO12:AO61">
    <cfRule type="containsText" dxfId="499" priority="20" operator="containsText" text="REDACTAR CONTROL">
      <formula>NOT(ISERROR(SEARCH("REDACTAR CONTROL",AO12)))</formula>
    </cfRule>
  </conditionalFormatting>
  <conditionalFormatting sqref="AL12 BR12">
    <cfRule type="containsText" dxfId="498" priority="17" operator="containsText" text="Extremo">
      <formula>NOT(ISERROR(SEARCH("Extremo",AL12)))</formula>
    </cfRule>
    <cfRule type="containsText" dxfId="497" priority="18" operator="containsText" text="Alto">
      <formula>NOT(ISERROR(SEARCH("Alto",AL12)))</formula>
    </cfRule>
    <cfRule type="containsText" dxfId="496" priority="19" operator="containsText" text="Moderado">
      <formula>NOT(ISERROR(SEARCH("Moderado",AL12)))</formula>
    </cfRule>
  </conditionalFormatting>
  <conditionalFormatting sqref="L22:M31">
    <cfRule type="containsText" dxfId="495" priority="16" operator="containsText" text="Espacio para describir ">
      <formula>NOT(ISERROR(SEARCH("Espacio para describir ",L22)))</formula>
    </cfRule>
  </conditionalFormatting>
  <conditionalFormatting sqref="AL22 BR22">
    <cfRule type="containsText" dxfId="494" priority="13" operator="containsText" text="Extremo">
      <formula>NOT(ISERROR(SEARCH("Extremo",AL22)))</formula>
    </cfRule>
    <cfRule type="containsText" dxfId="493" priority="14" operator="containsText" text="Alto">
      <formula>NOT(ISERROR(SEARCH("Alto",AL22)))</formula>
    </cfRule>
    <cfRule type="containsText" dxfId="492" priority="15" operator="containsText" text="Moderado">
      <formula>NOT(ISERROR(SEARCH("Moderado",AL22)))</formula>
    </cfRule>
  </conditionalFormatting>
  <conditionalFormatting sqref="L32:M41">
    <cfRule type="containsText" dxfId="491" priority="12" operator="containsText" text="Espacio para describir ">
      <formula>NOT(ISERROR(SEARCH("Espacio para describir ",L32)))</formula>
    </cfRule>
  </conditionalFormatting>
  <conditionalFormatting sqref="AL32 BR32">
    <cfRule type="containsText" dxfId="490" priority="9" operator="containsText" text="Extremo">
      <formula>NOT(ISERROR(SEARCH("Extremo",AL32)))</formula>
    </cfRule>
    <cfRule type="containsText" dxfId="489" priority="10" operator="containsText" text="Alto">
      <formula>NOT(ISERROR(SEARCH("Alto",AL32)))</formula>
    </cfRule>
    <cfRule type="containsText" dxfId="488" priority="11" operator="containsText" text="Moderado">
      <formula>NOT(ISERROR(SEARCH("Moderado",AL32)))</formula>
    </cfRule>
  </conditionalFormatting>
  <conditionalFormatting sqref="L42:M51">
    <cfRule type="containsText" dxfId="487" priority="8" operator="containsText" text="Espacio para describir ">
      <formula>NOT(ISERROR(SEARCH("Espacio para describir ",L42)))</formula>
    </cfRule>
  </conditionalFormatting>
  <conditionalFormatting sqref="AL42 BR42">
    <cfRule type="containsText" dxfId="486" priority="5" operator="containsText" text="Extremo">
      <formula>NOT(ISERROR(SEARCH("Extremo",AL42)))</formula>
    </cfRule>
    <cfRule type="containsText" dxfId="485" priority="6" operator="containsText" text="Alto">
      <formula>NOT(ISERROR(SEARCH("Alto",AL42)))</formula>
    </cfRule>
    <cfRule type="containsText" dxfId="484" priority="7" operator="containsText" text="Moderado">
      <formula>NOT(ISERROR(SEARCH("Moderado",AL42)))</formula>
    </cfRule>
  </conditionalFormatting>
  <conditionalFormatting sqref="L52:M61">
    <cfRule type="containsText" dxfId="483" priority="4" operator="containsText" text="Espacio para describir ">
      <formula>NOT(ISERROR(SEARCH("Espacio para describir ",L52)))</formula>
    </cfRule>
  </conditionalFormatting>
  <conditionalFormatting sqref="AL52 BR52">
    <cfRule type="containsText" dxfId="482" priority="1" operator="containsText" text="Extremo">
      <formula>NOT(ISERROR(SEARCH("Extremo",AL52)))</formula>
    </cfRule>
    <cfRule type="containsText" dxfId="481" priority="2" operator="containsText" text="Alto">
      <formula>NOT(ISERROR(SEARCH("Alto",AL52)))</formula>
    </cfRule>
    <cfRule type="containsText" dxfId="48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29B598D-D47D-43C9-88E9-4B78C2E738F5}"/>
    <dataValidation allowBlank="1" showInputMessage="1" showErrorMessage="1" prompt="¿Se deja evidencia o rastro de la ejecución del control, que permita a cualquier tercero con la evidencia, llegar a la misma conclusión?." sqref="BC11" xr:uid="{73B56511-1E97-47E6-B87C-2642602CC146}"/>
    <dataValidation allowBlank="1" showInputMessage="1" showErrorMessage="1" prompt="¿Las observaciones, desviaciones o diferencias identificadas como resultados de la ejecución del control son investigadas y resueltas de manera oportuna?" sqref="BB11" xr:uid="{5BED64C7-EE5B-4F74-920A-FE0C9D54A63F}"/>
    <dataValidation allowBlank="1" showInputMessage="1" showErrorMessage="1" prompt="¿La fuente de información que se utiliza en el desarrollo del control es información confiable que permita mitigar el riesgo?." sqref="BA11" xr:uid="{C6945A63-38A6-4672-810D-250B210FB66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F2B8064-2E9E-4AB3-8296-AEC153E17C78}"/>
    <dataValidation allowBlank="1" showInputMessage="1" showErrorMessage="1" prompt="¿La oportunidad en que se ejecuta el control ayuda a prevenir la mitigación del riesgo o a detectar la materialización del riesgo de manera oportuna?" sqref="AY11" xr:uid="{3AF1640C-D262-485B-86EE-75CA956ED44B}"/>
    <dataValidation allowBlank="1" showInputMessage="1" showErrorMessage="1" prompt="El responsable tiene autoridad y adecuada segregación de funciones en la ejecución del control?" sqref="AX11" xr:uid="{4E8D8034-77EC-4154-8FFE-6DB405C9BDFF}"/>
    <dataValidation allowBlank="1" showInputMessage="1" showErrorMessage="1" prompt="¿Existen un responsable asignado a la ejecución del control?" sqref="AW11" xr:uid="{F0D6C75D-1B11-4089-AC0E-F4800D66E0D0}"/>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79B65A8-BFA6-4850-B37F-659422931F8C}"/>
    <dataValidation type="list" allowBlank="1" showInputMessage="1" showErrorMessage="1" prompt="¿Genera Impacto ambiental?" sqref="AI12:AI61" xr:uid="{E516F010-FC44-4C2D-99A5-6616439D4AA7}">
      <formula1>"SI,NO,Escoger un dato de la lista desplegable"</formula1>
    </dataValidation>
    <dataValidation allowBlank="1" showInputMessage="1" showErrorMessage="1" prompt="¿Genera Impacto ambiental?" sqref="AI11" xr:uid="{D182886F-83AC-445E-81E4-973A9D95B611}"/>
    <dataValidation type="list" allowBlank="1" showInputMessage="1" showErrorMessage="1" prompt="¿Afectar la imagen nacional?" sqref="AH12:AH61" xr:uid="{12520871-888F-42D9-BAF0-AB7714D176DC}">
      <formula1>"SI,NO,Escoger un dato de la lista desplegable"</formula1>
    </dataValidation>
    <dataValidation allowBlank="1" showInputMessage="1" showErrorMessage="1" prompt="¿Afectar la imagen nacional?" sqref="AH11" xr:uid="{40FDABE4-2C1A-444B-AFE3-33AD0D61D6B5}"/>
    <dataValidation type="list" allowBlank="1" showInputMessage="1" showErrorMessage="1" prompt="¿Afectar la imagen regional?" sqref="AG12:AG61" xr:uid="{8A89FFF2-18C5-460F-A8DE-6DB653B3E1FF}">
      <formula1>"SI,NO,Escoger un dato de la lista desplegable"</formula1>
    </dataValidation>
    <dataValidation allowBlank="1" showInputMessage="1" showErrorMessage="1" prompt="¿Afectar la imagen regional?" sqref="AG11" xr:uid="{27B08C8A-F28C-449D-BA0E-0AC40293713F}"/>
    <dataValidation type="list" allowBlank="1" showInputMessage="1" showErrorMessage="1" prompt="¿Ocasionar lesiones físicas o pérdida de vidas humanas?_x000a_NOTA: si esta respuesta es afirmativa, el impacto sera considerado como catastrófico." sqref="AF12:AF61" xr:uid="{FA0E1D94-44B3-4BDE-9973-84534449F33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C372BCA-E607-47D5-8E83-77DE6BBF6DC5}"/>
    <dataValidation type="list" allowBlank="1" showInputMessage="1" showErrorMessage="1" prompt="¿Generar pérdida de credibilidad del sector?" sqref="AE12:AE61" xr:uid="{D6AA2233-4CB4-4503-AFB8-A7D0C08BAB98}">
      <formula1>"SI,NO,Escoger un dato de la lista desplegable"</formula1>
    </dataValidation>
    <dataValidation allowBlank="1" showInputMessage="1" showErrorMessage="1" prompt="¿Generar pérdida de credibilidad del sector?" sqref="AE11" xr:uid="{CCB221D2-A8E1-4AA4-879C-6739746E19BA}"/>
    <dataValidation type="list" allowBlank="1" showInputMessage="1" showErrorMessage="1" prompt="¿Dar lugar a procesos penales?" sqref="AD12:AD61" xr:uid="{167D1674-E823-440B-8953-DCDB82DD83DC}">
      <formula1>"SI,NO,Escoger un dato de la lista desplegable"</formula1>
    </dataValidation>
    <dataValidation allowBlank="1" showInputMessage="1" showErrorMessage="1" prompt="¿Dar lugar a procesos penales?" sqref="AD11" xr:uid="{5C926B1C-7342-427F-B02D-1EA6DA953132}"/>
    <dataValidation type="list" allowBlank="1" showInputMessage="1" showErrorMessage="1" prompt="¿Dar lugar a procesos fiscales?" sqref="AC12:AC61" xr:uid="{BD2BC3FA-C64A-4C9F-AFF3-0415E6605416}">
      <formula1>"SI,NO,Escoger un dato de la lista desplegable"</formula1>
    </dataValidation>
    <dataValidation allowBlank="1" showInputMessage="1" showErrorMessage="1" prompt="¿Dar lugar a procesos fiscales?" sqref="AC11" xr:uid="{7FF8BD36-A503-443D-AB7C-D9D846CD019C}"/>
    <dataValidation type="list" allowBlank="1" showInputMessage="1" showErrorMessage="1" prompt="¿Dar lugar a procesos disciplinarios?" sqref="AB12:AB61" xr:uid="{8A613BFC-83E3-4110-B4D2-4086E7EED8DC}">
      <formula1>"SI,NO,Escoger un dato de la lista desplegable"</formula1>
    </dataValidation>
    <dataValidation allowBlank="1" showInputMessage="1" showErrorMessage="1" prompt="¿Dar lugar a procesos disciplinarios?" sqref="AB11" xr:uid="{740FC274-63FB-487A-AFC5-CE6AFAF3601C}"/>
    <dataValidation type="list" allowBlank="1" showInputMessage="1" showErrorMessage="1" prompt="¿Dar lugar a procesos sancionatorios?" sqref="AA12:AA61" xr:uid="{80B74F45-B667-4509-B382-5DA55E53DA81}">
      <formula1>"SI,NO,Escoger un dato de la lista desplegable"</formula1>
    </dataValidation>
    <dataValidation allowBlank="1" showInputMessage="1" showErrorMessage="1" prompt="¿Dar lugar a procesos sancionatorios?" sqref="AA11" xr:uid="{7AD9A558-E514-4C01-90AC-7D7B820CBFB2}"/>
    <dataValidation type="list" allowBlank="1" showInputMessage="1" showErrorMessage="1" prompt="¿Generar intervención de los órganos de control, de la Fiscalía, u otro ente?" sqref="Z12:Z61" xr:uid="{9B0DC58A-BCD3-451C-9936-BCC825D48673}">
      <formula1>"SI,NO,Escoger un dato de la lista desplegable"</formula1>
    </dataValidation>
    <dataValidation allowBlank="1" showInputMessage="1" showErrorMessage="1" prompt="¿Generar intervención de los órganos de control, de la Fiscalía, u otro ente?" sqref="Z11" xr:uid="{8ECDDC64-71BE-4ADF-BF2F-65A1A3A8EF57}"/>
    <dataValidation type="list" allowBlank="1" showInputMessage="1" showErrorMessage="1" prompt="¿Generar pérdida de información de la Entidad?" sqref="Y12:Y61" xr:uid="{0DA82F19-2A70-40AA-B096-47D91CFC31CC}">
      <formula1>"SI,NO,Escoger un dato de la lista desplegable"</formula1>
    </dataValidation>
    <dataValidation allowBlank="1" showInputMessage="1" showErrorMessage="1" prompt="¿Generar pérdida de información de la Entidad?" sqref="Y11" xr:uid="{94F75298-C591-42E9-A4BD-F059CDAD15F9}"/>
    <dataValidation type="list" allowBlank="1" showInputMessage="1" showErrorMessage="1" prompt="¿Dar lugar al detrimento de calidad de vida de la comunidad por la pérdida del bien o servicios o los recursos públicos?" sqref="X12:X61" xr:uid="{2A5DE0F6-8ED8-4196-824C-F2B06C91075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8E4244D-1BFA-4998-9705-FEB308F222F6}"/>
    <dataValidation type="list" allowBlank="1" showInputMessage="1" showErrorMessage="1" prompt="¿Afectar la generación de los productos o la prestación de servicios?" sqref="W12:W61" xr:uid="{F04B40DD-B3C8-4650-B459-D1CFCFA60A20}">
      <formula1>"SI,NO,Escoger un dato de la lista desplegable"</formula1>
    </dataValidation>
    <dataValidation allowBlank="1" showInputMessage="1" showErrorMessage="1" prompt="¿Afectar la generación de los productos o la prestación de servicios?" sqref="W11" xr:uid="{C8222246-946D-46D5-8E8C-24E0EA40AF84}"/>
    <dataValidation type="list" allowBlank="1" showInputMessage="1" showErrorMessage="1" prompt="¿Generar pérdida de recursos económicos?" sqref="V12:V61" xr:uid="{0E782D92-7B7D-4799-B6BB-57A960E70F2A}">
      <formula1>"SI,NO,Escoger un dato de la lista desplegable"</formula1>
    </dataValidation>
    <dataValidation allowBlank="1" showInputMessage="1" showErrorMessage="1" prompt="¿Generar pérdida de recursos económicos?" sqref="V11" xr:uid="{6B742000-99CF-4AB2-964E-756942B82DCE}"/>
    <dataValidation type="list" allowBlank="1" showInputMessage="1" showErrorMessage="1" prompt="¿Generar pérdida de confianza de la Entidad, afectando su reputación?" sqref="U12:U61" xr:uid="{1920F499-BA5E-4DF9-B231-6A15D1AF9FF1}">
      <formula1>"SI,NO,Escoger un dato de la lista desplegable"</formula1>
    </dataValidation>
    <dataValidation allowBlank="1" showInputMessage="1" showErrorMessage="1" prompt="¿Generar pérdida de confianza de la Entidad, afectando su reputación?" sqref="U11" xr:uid="{0A7F2DAC-37E8-49E5-AB30-C0B811C54B96}"/>
    <dataValidation type="list" allowBlank="1" showInputMessage="1" showErrorMessage="1" prompt="¿Afectar el cumplimiento de la misión del sector al que pertenece la Entidad?" sqref="T12:T61" xr:uid="{36153DBB-5E9F-4D06-AF48-19101A24E1B7}">
      <formula1>"SI,NO,Escoger un dato de la lista desplegable"</formula1>
    </dataValidation>
    <dataValidation allowBlank="1" showInputMessage="1" showErrorMessage="1" prompt="¿Afectar el cumplimiento de la misión del sector al que pertenece la Entidad?" sqref="T11" xr:uid="{54FA16AC-BAE5-49AF-BFA6-7C2CA61C38D3}"/>
    <dataValidation type="list" allowBlank="1" showInputMessage="1" showErrorMessage="1" prompt="¿Afectar el cumplimiento de misión de la Entidad?" sqref="S12:S61" xr:uid="{3E5E6C44-996D-49CE-A121-1C5B873C7FE3}">
      <formula1>"SI,NO,Escoger un dato de la lista desplegable"</formula1>
    </dataValidation>
    <dataValidation allowBlank="1" showInputMessage="1" showErrorMessage="1" prompt="¿Afectar el cumplimiento de misión de la Entidad?" sqref="S11" xr:uid="{B1C041E5-3940-4A50-B95F-F0CD41FEBAB0}"/>
    <dataValidation type="list" allowBlank="1" showInputMessage="1" showErrorMessage="1" prompt="¿Afectar el cumplimiento de metas y objetivos de la dependencia?" sqref="R12:R61" xr:uid="{B1C14810-C5CE-4B9D-AA89-0849CB29654A}">
      <formula1>"SI,NO,Escoger un dato de la lista desplegable"</formula1>
    </dataValidation>
    <dataValidation allowBlank="1" showInputMessage="1" showErrorMessage="1" prompt="¿Afectar el cumplimiento de metas y objetivos de la dependencia?" sqref="R11" xr:uid="{85461183-A51D-404A-9386-F1ABE1CCF825}"/>
    <dataValidation type="list" allowBlank="1" showInputMessage="1" showErrorMessage="1" prompt="¿Afectar al grupo de funcionarios del proceso?" sqref="Q12:Q61" xr:uid="{00D72AFB-7F81-4FBF-95AA-0DEBCCAFD681}">
      <formula1>"SI,NO,Escoger un dato de la lista desplegable"</formula1>
    </dataValidation>
    <dataValidation allowBlank="1" showInputMessage="1" showErrorMessage="1" prompt="¿Afectar al grupo de funcionarios del proceso?" sqref="Q11" xr:uid="{434ED4F3-FFFB-4BF0-B25C-1CEE2B5FA71A}"/>
    <dataValidation allowBlank="1" showInputMessage="1" showErrorMessage="1" prompt="Son los efectos ocasionados por la ocurrencia de un riesgo que afecta los objetivos o procesos de la entidad. Pueden ser una pérdida, un daño, un perjuicio, un detrimento." sqref="M9:M11" xr:uid="{1C68B9D2-922A-4C61-8767-D9CA3B227258}"/>
    <dataValidation type="list" allowBlank="1" showInputMessage="1" showErrorMessage="1" sqref="BG12:BG61" xr:uid="{A9B5E56A-B9AA-40EB-BFE8-71B64083DB19}">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A8B2C1C5-DE37-471A-B966-1C2DB826CE09}">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147F2DC-6E30-4B52-9EF6-818FDFA48AC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ADFA272C-D00E-4BDD-BB18-812C6978777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BE3A978-094A-42C7-8223-6FF69548F0B2}">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56B118F-C63E-4D7E-B752-26E6D124847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E9254AB-26F8-4404-BB28-F3BCA7F5BC4A}">
      <formula1>"Adecuado,Inadecuado,Escoger un dato de la lista desplegable"</formula1>
    </dataValidation>
    <dataValidation type="list" allowBlank="1" showInputMessage="1" showErrorMessage="1" prompt="¿Existen un responsable asignado a la ejecución del control?" sqref="AW12:AW61" xr:uid="{2ADF4C79-6576-4740-93EC-98CECA38AA7F}">
      <formula1>"Asignado,No Asignado,Escoger un dato de la lista desplegable"</formula1>
    </dataValidation>
    <dataValidation type="list" allowBlank="1" showInputMessage="1" showErrorMessage="1" sqref="AV12:AV61" xr:uid="{D1C2BD96-BD18-4D59-A3F9-41FC83D7ADB0}">
      <formula1>"Escoger un dato de la lista desplegable,Preventivo,Detectivo"</formula1>
    </dataValidation>
    <dataValidation type="list" allowBlank="1" showInputMessage="1" showErrorMessage="1" sqref="AQ12:AQ61" xr:uid="{BFDB664A-16FA-4828-A0A6-6893C4ACC76E}">
      <formula1>"Escoger un dato de la lista desplegable,Por Tramite, Diario, Semanal, Quincenal, Mensual, Bimestral, Trimestral, Semestral,Anual"</formula1>
    </dataValidation>
    <dataValidation type="list" allowBlank="1" showInputMessage="1" showErrorMessage="1" sqref="F12:I61" xr:uid="{77FDD6C5-3C02-47F7-A3F3-0D21E602C2C2}">
      <formula1>"SI,NO,Escoger un dato de la lista desplegable"</formula1>
    </dataValidation>
    <dataValidation type="list" allowBlank="1" showInputMessage="1" showErrorMessage="1" sqref="N12:N61" xr:uid="{97E90707-367A-46CF-9ED3-35E45D9A2EC0}">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8B47C8-D774-4A69-B0D3-446582815941}">
          <x14:formula1>
            <xm:f>DATOS!$J$15:$J$19</xm:f>
          </x14:formula1>
          <xm:sqref>AM12:AM61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A03E-9C7A-4EA0-8977-826705D30E8A}">
  <sheetPr>
    <pageSetUpPr fitToPage="1"/>
  </sheetPr>
  <dimension ref="B2:BS31"/>
  <sheetViews>
    <sheetView zoomScale="55" zoomScaleNormal="55" workbookViewId="0">
      <selection activeCell="D12" sqref="D12:D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277.2" x14ac:dyDescent="0.3">
      <c r="B12" s="162">
        <v>1</v>
      </c>
      <c r="C12" s="165" t="s">
        <v>52</v>
      </c>
      <c r="D12" s="155" t="s">
        <v>695</v>
      </c>
      <c r="E12" s="155" t="s">
        <v>696</v>
      </c>
      <c r="F12" s="155" t="s">
        <v>170</v>
      </c>
      <c r="G12" s="155" t="s">
        <v>170</v>
      </c>
      <c r="H12" s="155" t="s">
        <v>170</v>
      </c>
      <c r="I12" s="155" t="s">
        <v>170</v>
      </c>
      <c r="J12" s="155" t="str">
        <f>IF(AND((F12="SI"),(G12="SI"),(H12="SI"),(I12="SI")),"Si es Riesgo de Corrupción","No es Riesgo de Corrupción")</f>
        <v>Si es Riesgo de Corrupción</v>
      </c>
      <c r="K12" s="50">
        <v>1</v>
      </c>
      <c r="L12" s="51" t="s">
        <v>697</v>
      </c>
      <c r="M12" s="157" t="s">
        <v>701</v>
      </c>
      <c r="N12" s="171">
        <v>3</v>
      </c>
      <c r="O12" s="149" t="str">
        <f>IF(N12=1,"Rara vez",IF(N12=2,"Improbable",IF(N12=3,"Posible",IF(N12=4,"Probable",IF(N12=5,"Casi seguro","Definir el nivel de probabilidad")))))</f>
        <v>Posible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148" t="s">
        <v>170</v>
      </c>
      <c r="R12" s="148" t="s">
        <v>170</v>
      </c>
      <c r="S12" s="148" t="s">
        <v>170</v>
      </c>
      <c r="T12" s="148" t="s">
        <v>170</v>
      </c>
      <c r="U12" s="148" t="s">
        <v>170</v>
      </c>
      <c r="V12" s="148" t="s">
        <v>170</v>
      </c>
      <c r="W12" s="148" t="s">
        <v>170</v>
      </c>
      <c r="X12" s="148" t="s">
        <v>170</v>
      </c>
      <c r="Y12" s="148" t="s">
        <v>173</v>
      </c>
      <c r="Z12" s="148" t="s">
        <v>170</v>
      </c>
      <c r="AA12" s="148" t="s">
        <v>170</v>
      </c>
      <c r="AB12" s="148" t="s">
        <v>170</v>
      </c>
      <c r="AC12" s="148" t="s">
        <v>170</v>
      </c>
      <c r="AD12" s="148" t="s">
        <v>170</v>
      </c>
      <c r="AE12" s="148" t="s">
        <v>170</v>
      </c>
      <c r="AF12" s="148" t="s">
        <v>173</v>
      </c>
      <c r="AG12" s="148" t="s">
        <v>170</v>
      </c>
      <c r="AH12" s="148" t="s">
        <v>170</v>
      </c>
      <c r="AI12" s="148" t="s">
        <v>173</v>
      </c>
      <c r="AJ12" s="148">
        <f t="shared" ref="AJ12:AJ22" si="0">IF(AF12="SI","Impacto Catastrófico por lesoines o perdida de vidas humanas",(COUNTIF(Q12:AE21,"SI")+COUNTIF(AG12:AI21,"SI")))</f>
        <v>16</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702</v>
      </c>
      <c r="AP12" s="53" t="s">
        <v>703</v>
      </c>
      <c r="AQ12" s="53" t="s">
        <v>201</v>
      </c>
      <c r="AR12" s="53" t="s">
        <v>704</v>
      </c>
      <c r="AS12" s="53" t="s">
        <v>705</v>
      </c>
      <c r="AT12" s="53" t="s">
        <v>706</v>
      </c>
      <c r="AU12" s="53" t="s">
        <v>707</v>
      </c>
      <c r="AV12" s="53" t="s">
        <v>178</v>
      </c>
      <c r="AW12" s="89" t="s">
        <v>179</v>
      </c>
      <c r="AX12" s="89" t="s">
        <v>180</v>
      </c>
      <c r="AY12" s="89" t="s">
        <v>181</v>
      </c>
      <c r="AZ12" s="89" t="s">
        <v>182</v>
      </c>
      <c r="BA12" s="89" t="s">
        <v>183</v>
      </c>
      <c r="BB12" s="89" t="s">
        <v>184</v>
      </c>
      <c r="BC12" s="89" t="s">
        <v>206</v>
      </c>
      <c r="BD12" s="89">
        <f t="shared" ref="BD12:BD31" si="1">IF(AW12="Asignado",15,0)+IF(AX12="Adecuado",15,0)+IF(AY12="Oportuna",15,0)+IF(AZ12="Prevenir",15,IF(AZ12="Detectar",10,0))+IF(BA12="Confiable",15,0)+IF(BB12="Se investigan y resuelven oportunamente",15,0)+IF(BC12="Completa",10,IF(BC12="Incompleta",5,0))</f>
        <v>100</v>
      </c>
      <c r="BE12" s="89" t="str">
        <f t="shared" ref="BE12:BE31" si="2">IF(BD12&lt;=85,"Débil",IF(AND(BD12&gt;=86,BD12&lt;=94),"Moderado","Fuerte"))</f>
        <v>Fuerte</v>
      </c>
      <c r="BF12" s="53"/>
      <c r="BG12" s="55" t="s">
        <v>186</v>
      </c>
      <c r="BH12" s="89" t="str">
        <f t="shared" ref="BH12:BH31" si="3">IF(BG12="Débil","No se ejecuta",IF(BG12="Moderado","Algunas veces se ejecuta",IF(BG12="FUERTE","Siempre se ejecuta","Casilla formulada")))</f>
        <v>Siempre se ejecuta</v>
      </c>
      <c r="BI12" s="53"/>
      <c r="BJ12" s="89" t="str">
        <f t="shared" ref="BJ12:BJ3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31" si="5">IF(BJ12="DÉBIL",0,IF(BJ12="MODERADO",50,IF(BJ12="FUERTE",100,"")))</f>
        <v>100</v>
      </c>
      <c r="BL12" s="89" t="str">
        <f t="shared" ref="BL12:BL3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672</v>
      </c>
    </row>
    <row r="13" spans="2:71" s="57" customFormat="1" ht="105.6" x14ac:dyDescent="0.3">
      <c r="B13" s="163"/>
      <c r="C13" s="166"/>
      <c r="D13" s="155"/>
      <c r="E13" s="155"/>
      <c r="F13" s="155"/>
      <c r="G13" s="155"/>
      <c r="H13" s="155"/>
      <c r="I13" s="155"/>
      <c r="J13" s="155"/>
      <c r="K13" s="58">
        <v>2</v>
      </c>
      <c r="L13" s="59" t="s">
        <v>698</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708</v>
      </c>
      <c r="AP13" s="61" t="s">
        <v>703</v>
      </c>
      <c r="AQ13" s="61" t="s">
        <v>201</v>
      </c>
      <c r="AR13" s="61" t="s">
        <v>709</v>
      </c>
      <c r="AS13" s="61" t="s">
        <v>710</v>
      </c>
      <c r="AT13" s="61" t="s">
        <v>711</v>
      </c>
      <c r="AU13" s="61" t="s">
        <v>712</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171.6" x14ac:dyDescent="0.3">
      <c r="B14" s="163"/>
      <c r="C14" s="166"/>
      <c r="D14" s="155"/>
      <c r="E14" s="155"/>
      <c r="F14" s="155"/>
      <c r="G14" s="155"/>
      <c r="H14" s="155"/>
      <c r="I14" s="155"/>
      <c r="J14" s="155"/>
      <c r="K14" s="64">
        <v>3</v>
      </c>
      <c r="L14" s="65" t="s">
        <v>699</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713</v>
      </c>
      <c r="AP14" s="67" t="s">
        <v>703</v>
      </c>
      <c r="AQ14" s="67" t="s">
        <v>201</v>
      </c>
      <c r="AR14" s="67" t="s">
        <v>714</v>
      </c>
      <c r="AS14" s="67" t="s">
        <v>715</v>
      </c>
      <c r="AT14" s="67" t="s">
        <v>716</v>
      </c>
      <c r="AU14" s="67" t="s">
        <v>712</v>
      </c>
      <c r="AV14" s="67" t="s">
        <v>178</v>
      </c>
      <c r="AW14" s="90" t="s">
        <v>179</v>
      </c>
      <c r="AX14" s="90" t="s">
        <v>180</v>
      </c>
      <c r="AY14" s="90" t="s">
        <v>181</v>
      </c>
      <c r="AZ14" s="90" t="s">
        <v>182</v>
      </c>
      <c r="BA14" s="90" t="s">
        <v>183</v>
      </c>
      <c r="BB14" s="90" t="s">
        <v>184</v>
      </c>
      <c r="BC14" s="90" t="s">
        <v>206</v>
      </c>
      <c r="BD14" s="90">
        <f t="shared" si="1"/>
        <v>100</v>
      </c>
      <c r="BE14" s="90" t="str">
        <f t="shared" si="2"/>
        <v>Fuerte</v>
      </c>
      <c r="BF14" s="67"/>
      <c r="BG14" s="69" t="s">
        <v>186</v>
      </c>
      <c r="BH14" s="90" t="str">
        <f t="shared" si="3"/>
        <v>Siempre se ejecuta</v>
      </c>
      <c r="BI14" s="67"/>
      <c r="BJ14" s="90" t="str">
        <f t="shared" si="4"/>
        <v>FUERTE</v>
      </c>
      <c r="BK14" s="90">
        <f t="shared" si="5"/>
        <v>100</v>
      </c>
      <c r="BL14" s="90" t="str">
        <f t="shared" si="6"/>
        <v>NO</v>
      </c>
      <c r="BM14" s="134"/>
      <c r="BN14" s="137"/>
      <c r="BO14" s="169"/>
      <c r="BP14" s="143"/>
      <c r="BQ14" s="125"/>
      <c r="BR14" s="125"/>
      <c r="BS14" s="128"/>
    </row>
    <row r="15" spans="2:71" s="57" customFormat="1" ht="316.8" x14ac:dyDescent="0.3">
      <c r="B15" s="163"/>
      <c r="C15" s="166"/>
      <c r="D15" s="155"/>
      <c r="E15" s="155"/>
      <c r="F15" s="155"/>
      <c r="G15" s="155"/>
      <c r="H15" s="155"/>
      <c r="I15" s="155"/>
      <c r="J15" s="155"/>
      <c r="K15" s="58">
        <v>4</v>
      </c>
      <c r="L15" s="59" t="s">
        <v>700</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717</v>
      </c>
      <c r="AP15" s="61" t="s">
        <v>703</v>
      </c>
      <c r="AQ15" s="61" t="s">
        <v>201</v>
      </c>
      <c r="AR15" s="61" t="s">
        <v>718</v>
      </c>
      <c r="AS15" s="61" t="s">
        <v>719</v>
      </c>
      <c r="AT15" s="61" t="s">
        <v>720</v>
      </c>
      <c r="AU15" s="61" t="s">
        <v>721</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264" customHeight="1" x14ac:dyDescent="0.3">
      <c r="B22" s="162">
        <v>2</v>
      </c>
      <c r="C22" s="165" t="s">
        <v>52</v>
      </c>
      <c r="D22" s="155" t="s">
        <v>695</v>
      </c>
      <c r="E22" s="155" t="s">
        <v>722</v>
      </c>
      <c r="F22" s="155" t="s">
        <v>170</v>
      </c>
      <c r="G22" s="155" t="s">
        <v>170</v>
      </c>
      <c r="H22" s="155" t="s">
        <v>170</v>
      </c>
      <c r="I22" s="155" t="s">
        <v>170</v>
      </c>
      <c r="J22" s="155" t="str">
        <f>IF(AND((F22="SI"),(G22="SI"),(H22="SI"),(I22="SI")),"Si es Riesgo de Corrupción","No es Riesgo de Corrupción")</f>
        <v>Si es Riesgo de Corrupción</v>
      </c>
      <c r="K22" s="50">
        <v>1</v>
      </c>
      <c r="L22" s="51" t="s">
        <v>723</v>
      </c>
      <c r="M22" s="157" t="s">
        <v>724</v>
      </c>
      <c r="N22" s="171">
        <v>3</v>
      </c>
      <c r="O22" s="149" t="str">
        <f>IF(N22=1,"Rara vez",IF(N22=2,"Improbable",IF(N22=3,"Posible",IF(N22=4,"Probable",IF(N22=5,"Casi seguro","Definir el nivel de probabilidad")))))</f>
        <v>Posible</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148" t="s">
        <v>170</v>
      </c>
      <c r="R22" s="148" t="s">
        <v>170</v>
      </c>
      <c r="S22" s="148" t="s">
        <v>170</v>
      </c>
      <c r="T22" s="148" t="s">
        <v>170</v>
      </c>
      <c r="U22" s="148" t="s">
        <v>170</v>
      </c>
      <c r="V22" s="148" t="s">
        <v>170</v>
      </c>
      <c r="W22" s="148" t="s">
        <v>170</v>
      </c>
      <c r="X22" s="148" t="s">
        <v>170</v>
      </c>
      <c r="Y22" s="148" t="s">
        <v>173</v>
      </c>
      <c r="Z22" s="148" t="s">
        <v>170</v>
      </c>
      <c r="AA22" s="148" t="s">
        <v>170</v>
      </c>
      <c r="AB22" s="148" t="s">
        <v>170</v>
      </c>
      <c r="AC22" s="148" t="s">
        <v>170</v>
      </c>
      <c r="AD22" s="148" t="s">
        <v>170</v>
      </c>
      <c r="AE22" s="148" t="s">
        <v>170</v>
      </c>
      <c r="AF22" s="148" t="s">
        <v>173</v>
      </c>
      <c r="AG22" s="148" t="s">
        <v>170</v>
      </c>
      <c r="AH22" s="148" t="s">
        <v>170</v>
      </c>
      <c r="AI22" s="148" t="s">
        <v>173</v>
      </c>
      <c r="AJ22" s="148">
        <f t="shared" si="0"/>
        <v>16</v>
      </c>
      <c r="AK22" s="148" t="str">
        <f>IF(AJ22=0,"",IF(AND(AJ22&gt;0,AJ22&lt;=5),"Moderado",IF(AND(AJ22&gt;5,AJ22&lt;=11),"Mayor","Catastrófico")))</f>
        <v>Catastrófico</v>
      </c>
      <c r="AL22" s="148" t="str">
        <f>IF(AND(O22="Rara Vez",AK22="Moderado"),"Moderado",IF(AND(O22="Rara Vez",AK22="Mayor"),"Alto",IF(AND(O22="Improbable",AK22="Moderado"),"Moderado",IF(AND(O22="Improbable",AK22="Mayor"),"Alto",IF(AND(O22="Posible",AK22="Moderado"),"Alto",IF(AND(O22="Probable",AK22="Moderado"),"Alto","Extremo"))))))</f>
        <v>Extremo</v>
      </c>
      <c r="AM22" s="130" t="s">
        <v>167</v>
      </c>
      <c r="AN22" s="52">
        <v>1</v>
      </c>
      <c r="AO22" s="53" t="s">
        <v>725</v>
      </c>
      <c r="AP22" s="53" t="s">
        <v>703</v>
      </c>
      <c r="AQ22" s="53" t="s">
        <v>201</v>
      </c>
      <c r="AR22" s="53" t="s">
        <v>726</v>
      </c>
      <c r="AS22" s="53" t="s">
        <v>727</v>
      </c>
      <c r="AT22" s="53" t="s">
        <v>728</v>
      </c>
      <c r="AU22" s="53" t="s">
        <v>729</v>
      </c>
      <c r="AV22" s="53" t="s">
        <v>178</v>
      </c>
      <c r="AW22" s="89" t="s">
        <v>179</v>
      </c>
      <c r="AX22" s="89" t="s">
        <v>180</v>
      </c>
      <c r="AY22" s="89" t="s">
        <v>181</v>
      </c>
      <c r="AZ22" s="89" t="s">
        <v>182</v>
      </c>
      <c r="BA22" s="89" t="s">
        <v>183</v>
      </c>
      <c r="BB22" s="89" t="s">
        <v>184</v>
      </c>
      <c r="BC22" s="89" t="s">
        <v>206</v>
      </c>
      <c r="BD22" s="89">
        <f t="shared" si="1"/>
        <v>100</v>
      </c>
      <c r="BE22" s="89" t="str">
        <f t="shared" si="2"/>
        <v>Fuerte</v>
      </c>
      <c r="BF22" s="53"/>
      <c r="BG22" s="55" t="s">
        <v>186</v>
      </c>
      <c r="BH22" s="89" t="str">
        <f t="shared" si="3"/>
        <v>Siempre se ejecuta</v>
      </c>
      <c r="BI22" s="53"/>
      <c r="BJ22" s="89" t="str">
        <f t="shared" si="4"/>
        <v>FUERTE</v>
      </c>
      <c r="BK22" s="89">
        <f t="shared" si="5"/>
        <v>100</v>
      </c>
      <c r="BL22" s="89" t="str">
        <f t="shared" si="6"/>
        <v>NO</v>
      </c>
      <c r="BM22" s="133" t="str">
        <f>IF(AVERAGE(BK22:BK31)=100,"FUERTE",IF(AND(AVERAGE(BK22:BK31)&lt;=99,AVERAGE(BK22:BK31)&gt;=50),"MODERADA",IF(AVERAGE(BK22:BK31)&lt;50,"DÉBIL",0)))</f>
        <v>FUERTE</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1</v>
      </c>
      <c r="BP22" s="142" t="str">
        <f>IF(BO22=1,"Rara vez",IF(BO22=2,"Improbable",IF(BO22=3,"Posible",IF(BO22=4,"Probable",IF(BO22=5,"Casi Seguro",0)))))</f>
        <v>Rara vez</v>
      </c>
      <c r="BQ22" s="124" t="str">
        <f>AK22</f>
        <v>Catastrófico</v>
      </c>
      <c r="BR22" s="124" t="str">
        <f>IF(AND(BP22="Rara Vez",BQ22="Moderado"),"Moderado",IF(AND(BP22="Rara Vez",BQ22="Mayor"),"Alto",IF(AND(BP22="Improbable",BQ22="Moderado"),"Moderado",IF(AND(BP22="Improbable",BQ22="Mayor"),"Alto",IF(AND(BP22="Posible",BQ22="Moderado"),"Alto",IF(AND(BP22="Probable",BQ22="Moderado"),"Alto","Extremo"))))))</f>
        <v>Extremo</v>
      </c>
      <c r="BS22" s="127" t="s">
        <v>672</v>
      </c>
    </row>
    <row r="23" spans="2:71" s="57" customFormat="1" ht="6"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90" t="s">
        <v>122</v>
      </c>
      <c r="AX24" s="90" t="s">
        <v>122</v>
      </c>
      <c r="AY24" s="90" t="s">
        <v>122</v>
      </c>
      <c r="AZ24" s="90" t="s">
        <v>122</v>
      </c>
      <c r="BA24" s="90" t="s">
        <v>122</v>
      </c>
      <c r="BB24" s="90" t="s">
        <v>122</v>
      </c>
      <c r="BC24" s="90" t="s">
        <v>122</v>
      </c>
      <c r="BD24" s="90">
        <f t="shared" si="1"/>
        <v>0</v>
      </c>
      <c r="BE24" s="90" t="str">
        <f t="shared" si="2"/>
        <v>Débil</v>
      </c>
      <c r="BF24" s="67"/>
      <c r="BG24" s="69" t="s">
        <v>122</v>
      </c>
      <c r="BH24" s="90" t="str">
        <f t="shared" si="3"/>
        <v>Casilla formulada</v>
      </c>
      <c r="BI24" s="67"/>
      <c r="BJ24" s="90" t="str">
        <f t="shared" si="4"/>
        <v/>
      </c>
      <c r="BK24" s="90" t="str">
        <f t="shared" si="5"/>
        <v/>
      </c>
      <c r="BL24" s="90" t="str">
        <f t="shared" si="6"/>
        <v>SI</v>
      </c>
      <c r="BM24" s="134"/>
      <c r="BN24" s="137"/>
      <c r="BO24" s="169"/>
      <c r="BP24" s="143"/>
      <c r="BQ24" s="125"/>
      <c r="BR24" s="125"/>
      <c r="BS24" s="128"/>
    </row>
    <row r="25" spans="2:71" s="57" customFormat="1" ht="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90" t="s">
        <v>122</v>
      </c>
      <c r="AX26" s="90" t="s">
        <v>122</v>
      </c>
      <c r="AY26" s="90" t="s">
        <v>122</v>
      </c>
      <c r="AZ26" s="90" t="s">
        <v>122</v>
      </c>
      <c r="BA26" s="90" t="s">
        <v>122</v>
      </c>
      <c r="BB26" s="90" t="s">
        <v>122</v>
      </c>
      <c r="BC26" s="90" t="s">
        <v>122</v>
      </c>
      <c r="BD26" s="90">
        <f t="shared" si="1"/>
        <v>0</v>
      </c>
      <c r="BE26" s="90" t="str">
        <f t="shared" si="2"/>
        <v>Débil</v>
      </c>
      <c r="BF26" s="67"/>
      <c r="BG26" s="69" t="s">
        <v>122</v>
      </c>
      <c r="BH26" s="90" t="str">
        <f t="shared" si="3"/>
        <v>Casilla formulada</v>
      </c>
      <c r="BI26" s="67"/>
      <c r="BJ26" s="90" t="str">
        <f t="shared" si="4"/>
        <v/>
      </c>
      <c r="BK26" s="90" t="str">
        <f t="shared" si="5"/>
        <v/>
      </c>
      <c r="BL26" s="90" t="str">
        <f t="shared" si="6"/>
        <v>SI</v>
      </c>
      <c r="BM26" s="134"/>
      <c r="BN26" s="137"/>
      <c r="BO26" s="169"/>
      <c r="BP26" s="143"/>
      <c r="BQ26" s="125"/>
      <c r="BR26" s="125"/>
      <c r="BS26" s="128"/>
    </row>
    <row r="27" spans="2:71" s="57" customFormat="1" ht="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90" t="s">
        <v>122</v>
      </c>
      <c r="AX28" s="90" t="s">
        <v>122</v>
      </c>
      <c r="AY28" s="90" t="s">
        <v>122</v>
      </c>
      <c r="AZ28" s="90" t="s">
        <v>122</v>
      </c>
      <c r="BA28" s="90" t="s">
        <v>122</v>
      </c>
      <c r="BB28" s="90" t="s">
        <v>122</v>
      </c>
      <c r="BC28" s="90" t="s">
        <v>122</v>
      </c>
      <c r="BD28" s="90">
        <f t="shared" si="1"/>
        <v>0</v>
      </c>
      <c r="BE28" s="90" t="str">
        <f t="shared" si="2"/>
        <v>Débil</v>
      </c>
      <c r="BF28" s="67"/>
      <c r="BG28" s="69" t="s">
        <v>122</v>
      </c>
      <c r="BH28" s="90" t="str">
        <f t="shared" si="3"/>
        <v>Casilla formulada</v>
      </c>
      <c r="BI28" s="67"/>
      <c r="BJ28" s="90" t="str">
        <f t="shared" si="4"/>
        <v/>
      </c>
      <c r="BK28" s="90" t="str">
        <f t="shared" si="5"/>
        <v/>
      </c>
      <c r="BL28" s="90" t="str">
        <f t="shared" si="6"/>
        <v>SI</v>
      </c>
      <c r="BM28" s="134"/>
      <c r="BN28" s="137"/>
      <c r="BO28" s="169"/>
      <c r="BP28" s="143"/>
      <c r="BQ28" s="125"/>
      <c r="BR28" s="125"/>
      <c r="BS28" s="128"/>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90" t="s">
        <v>122</v>
      </c>
      <c r="AX30" s="90" t="s">
        <v>122</v>
      </c>
      <c r="AY30" s="90" t="s">
        <v>122</v>
      </c>
      <c r="AZ30" s="90" t="s">
        <v>122</v>
      </c>
      <c r="BA30" s="90" t="s">
        <v>122</v>
      </c>
      <c r="BB30" s="90" t="s">
        <v>122</v>
      </c>
      <c r="BC30" s="90" t="s">
        <v>122</v>
      </c>
      <c r="BD30" s="90">
        <f t="shared" si="1"/>
        <v>0</v>
      </c>
      <c r="BE30" s="90" t="str">
        <f t="shared" si="2"/>
        <v>Débil</v>
      </c>
      <c r="BF30" s="67"/>
      <c r="BG30" s="69" t="s">
        <v>122</v>
      </c>
      <c r="BH30" s="90" t="str">
        <f t="shared" si="3"/>
        <v>Casilla formulada</v>
      </c>
      <c r="BI30" s="67"/>
      <c r="BJ30" s="90" t="str">
        <f t="shared" si="4"/>
        <v/>
      </c>
      <c r="BK30" s="90" t="str">
        <f t="shared" si="5"/>
        <v/>
      </c>
      <c r="BL30" s="90" t="str">
        <f t="shared" si="6"/>
        <v>SI</v>
      </c>
      <c r="BM30" s="134"/>
      <c r="BN30" s="137"/>
      <c r="BO30" s="169"/>
      <c r="BP30" s="143"/>
      <c r="BQ30" s="125"/>
      <c r="BR30" s="125"/>
      <c r="BS30" s="128"/>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sheetData>
  <sheetProtection algorithmName="SHA-512" hashValue="6DpMmE37GTQe9YWzwOggR69QCDxuu91hYKAwzYNN8wBw+rq5aIm7JyXxSgrhU6d2p/eQ4NQwpbPGv/1J1xhOUA==" saltValue="uPjVkJyGohY426hi4BQa8Q==" spinCount="100000" sheet="1" objects="1" scenarios="1"/>
  <mergeCells count="137">
    <mergeCell ref="BO22:BO31"/>
    <mergeCell ref="BP22:BP31"/>
    <mergeCell ref="BQ22:BQ31"/>
    <mergeCell ref="BR22:BR31"/>
    <mergeCell ref="BS22:BS3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31">
    <cfRule type="containsText" dxfId="479" priority="23" operator="containsText" text="Si es Riesgo de Corrupción">
      <formula>NOT(ISERROR(SEARCH("Si es Riesgo de Corrupción",J12)))</formula>
    </cfRule>
    <cfRule type="containsText" dxfId="478" priority="24" operator="containsText" text="No es Riesgo de Corrupción">
      <formula>NOT(ISERROR(SEARCH("No es Riesgo de Corrupción",J12)))</formula>
    </cfRule>
  </conditionalFormatting>
  <conditionalFormatting sqref="L12:M21">
    <cfRule type="containsText" dxfId="477" priority="22" operator="containsText" text="Espacio para describir ">
      <formula>NOT(ISERROR(SEARCH("Espacio para describir ",L12)))</formula>
    </cfRule>
  </conditionalFormatting>
  <conditionalFormatting sqref="Q12:AI31 AQ12:AQ31 AV12:BC31 BG12:BG31 BO12:BO31 N12:N31">
    <cfRule type="containsText" dxfId="476" priority="21" operator="containsText" text="Escoger un dato de la lista desplegable">
      <formula>NOT(ISERROR(SEARCH("Escoger un dato de la lista desplegable",N12)))</formula>
    </cfRule>
  </conditionalFormatting>
  <conditionalFormatting sqref="AO12:AO31">
    <cfRule type="containsText" dxfId="475" priority="20" operator="containsText" text="REDACTAR CONTROL">
      <formula>NOT(ISERROR(SEARCH("REDACTAR CONTROL",AO12)))</formula>
    </cfRule>
  </conditionalFormatting>
  <conditionalFormatting sqref="AL12 BR12">
    <cfRule type="containsText" dxfId="474" priority="17" operator="containsText" text="Extremo">
      <formula>NOT(ISERROR(SEARCH("Extremo",AL12)))</formula>
    </cfRule>
    <cfRule type="containsText" dxfId="473" priority="18" operator="containsText" text="Alto">
      <formula>NOT(ISERROR(SEARCH("Alto",AL12)))</formula>
    </cfRule>
    <cfRule type="containsText" dxfId="472" priority="19" operator="containsText" text="Moderado">
      <formula>NOT(ISERROR(SEARCH("Moderado",AL12)))</formula>
    </cfRule>
  </conditionalFormatting>
  <conditionalFormatting sqref="L22:M31">
    <cfRule type="containsText" dxfId="471" priority="16" operator="containsText" text="Espacio para describir ">
      <formula>NOT(ISERROR(SEARCH("Espacio para describir ",L22)))</formula>
    </cfRule>
  </conditionalFormatting>
  <conditionalFormatting sqref="AL22 BR22">
    <cfRule type="containsText" dxfId="470" priority="13" operator="containsText" text="Extremo">
      <formula>NOT(ISERROR(SEARCH("Extremo",AL22)))</formula>
    </cfRule>
    <cfRule type="containsText" dxfId="469" priority="14" operator="containsText" text="Alto">
      <formula>NOT(ISERROR(SEARCH("Alto",AL22)))</formula>
    </cfRule>
    <cfRule type="containsText" dxfId="468" priority="15" operator="containsText" text="Moderado">
      <formula>NOT(ISERROR(SEARCH("Moderado",AL22)))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31 BJ9:BK11" xr:uid="{FC935F77-7D36-474D-B348-82A3948F634D}"/>
    <dataValidation allowBlank="1" showInputMessage="1" showErrorMessage="1" prompt="¿Se deja evidencia o rastro de la ejecución del control, que permita a cualquier tercero con la evidencia, llegar a la misma conclusión?." sqref="BC11" xr:uid="{34C0A87D-E80C-4AF8-B2E1-7EC69C890644}"/>
    <dataValidation allowBlank="1" showInputMessage="1" showErrorMessage="1" prompt="¿Las observaciones, desviaciones o diferencias identificadas como resultados de la ejecución del control son investigadas y resueltas de manera oportuna?" sqref="BB11" xr:uid="{9EF4FF48-61ED-49DC-92D3-71608ABDBF82}"/>
    <dataValidation allowBlank="1" showInputMessage="1" showErrorMessage="1" prompt="¿La fuente de información que se utiliza en el desarrollo del control es información confiable que permita mitigar el riesgo?." sqref="BA11" xr:uid="{EE368FE6-A86D-4529-B3F8-41A558D5F0E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55FCB45-5CF5-4D52-994F-4A4FCFD1D6A5}"/>
    <dataValidation allowBlank="1" showInputMessage="1" showErrorMessage="1" prompt="¿La oportunidad en que se ejecuta el control ayuda a prevenir la mitigación del riesgo o a detectar la materialización del riesgo de manera oportuna?" sqref="AY11" xr:uid="{26E77848-97C6-43D1-BA98-AA353D3FF2E3}"/>
    <dataValidation allowBlank="1" showInputMessage="1" showErrorMessage="1" prompt="El responsable tiene autoridad y adecuada segregación de funciones en la ejecución del control?" sqref="AX11" xr:uid="{DB37C6F8-D45C-4B0B-A286-E1F216DAEE23}"/>
    <dataValidation allowBlank="1" showInputMessage="1" showErrorMessage="1" prompt="¿Existen un responsable asignado a la ejecución del control?" sqref="AW11" xr:uid="{1B290A08-BBB8-4BD4-9C0D-9EE1ADE79661}"/>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31" xr:uid="{7B0B1933-367E-48BB-81FA-DC548E787099}"/>
    <dataValidation type="list" allowBlank="1" showInputMessage="1" showErrorMessage="1" prompt="¿Genera Impacto ambiental?" sqref="AI12:AI31" xr:uid="{FE45471A-F035-49A3-A579-9BEC09F6A4E2}">
      <formula1>"SI,NO,Escoger un dato de la lista desplegable"</formula1>
    </dataValidation>
    <dataValidation allowBlank="1" showInputMessage="1" showErrorMessage="1" prompt="¿Genera Impacto ambiental?" sqref="AI11" xr:uid="{555784D6-ACE5-4025-84D3-EE97A42853A9}"/>
    <dataValidation type="list" allowBlank="1" showInputMessage="1" showErrorMessage="1" prompt="¿Afectar la imagen nacional?" sqref="AH12:AH31" xr:uid="{A93C0982-C82E-4441-A027-989DB71CF6DE}">
      <formula1>"SI,NO,Escoger un dato de la lista desplegable"</formula1>
    </dataValidation>
    <dataValidation allowBlank="1" showInputMessage="1" showErrorMessage="1" prompt="¿Afectar la imagen nacional?" sqref="AH11" xr:uid="{3A656B5B-A1CE-439D-A599-F7C8634FA62D}"/>
    <dataValidation type="list" allowBlank="1" showInputMessage="1" showErrorMessage="1" prompt="¿Afectar la imagen regional?" sqref="AG12:AG31" xr:uid="{774704CE-E8A8-48BD-8EA9-13FA0AE398FC}">
      <formula1>"SI,NO,Escoger un dato de la lista desplegable"</formula1>
    </dataValidation>
    <dataValidation allowBlank="1" showInputMessage="1" showErrorMessage="1" prompt="¿Afectar la imagen regional?" sqref="AG11" xr:uid="{7D2DCC46-9E4E-4B28-8469-02CBE645D4B0}"/>
    <dataValidation type="list" allowBlank="1" showInputMessage="1" showErrorMessage="1" prompt="¿Ocasionar lesiones físicas o pérdida de vidas humanas?_x000a_NOTA: si esta respuesta es afirmativa, el impacto sera considerado como catastrófico." sqref="AF12:AF31" xr:uid="{FA91DA07-7D4F-47A3-9CB0-828FC705A1C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BCF2838-88A0-44A6-A160-3C10CCD7B329}"/>
    <dataValidation type="list" allowBlank="1" showInputMessage="1" showErrorMessage="1" prompt="¿Generar pérdida de credibilidad del sector?" sqref="AE12:AE31" xr:uid="{44897E9E-38C6-4821-A357-1EBE0A6029CF}">
      <formula1>"SI,NO,Escoger un dato de la lista desplegable"</formula1>
    </dataValidation>
    <dataValidation allowBlank="1" showInputMessage="1" showErrorMessage="1" prompt="¿Generar pérdida de credibilidad del sector?" sqref="AE11" xr:uid="{AB554AA2-E118-4B7A-8675-7F29F2A3DE04}"/>
    <dataValidation type="list" allowBlank="1" showInputMessage="1" showErrorMessage="1" prompt="¿Dar lugar a procesos penales?" sqref="AD12:AD31" xr:uid="{545D6B2F-45D2-4CF5-8674-21C5DF6EC204}">
      <formula1>"SI,NO,Escoger un dato de la lista desplegable"</formula1>
    </dataValidation>
    <dataValidation allowBlank="1" showInputMessage="1" showErrorMessage="1" prompt="¿Dar lugar a procesos penales?" sqref="AD11" xr:uid="{D93E25B3-37A4-4F89-9428-A076C32D9444}"/>
    <dataValidation type="list" allowBlank="1" showInputMessage="1" showErrorMessage="1" prompt="¿Dar lugar a procesos fiscales?" sqref="AC12:AC31" xr:uid="{1A1D633D-9B12-4EEE-9C48-DB4EE400BB80}">
      <formula1>"SI,NO,Escoger un dato de la lista desplegable"</formula1>
    </dataValidation>
    <dataValidation allowBlank="1" showInputMessage="1" showErrorMessage="1" prompt="¿Dar lugar a procesos fiscales?" sqref="AC11" xr:uid="{B6A43AC8-F9A5-4C46-96E0-0329FB8CA8DF}"/>
    <dataValidation type="list" allowBlank="1" showInputMessage="1" showErrorMessage="1" prompt="¿Dar lugar a procesos disciplinarios?" sqref="AB12:AB31" xr:uid="{2C07B56B-61B8-4AB5-9FF8-4F2E8D585AE4}">
      <formula1>"SI,NO,Escoger un dato de la lista desplegable"</formula1>
    </dataValidation>
    <dataValidation allowBlank="1" showInputMessage="1" showErrorMessage="1" prompt="¿Dar lugar a procesos disciplinarios?" sqref="AB11" xr:uid="{8EB7C028-3650-460E-8AFA-D69058738DB3}"/>
    <dataValidation type="list" allowBlank="1" showInputMessage="1" showErrorMessage="1" prompt="¿Dar lugar a procesos sancionatorios?" sqref="AA12:AA31" xr:uid="{A67342FD-AD7B-4528-8FC8-964C1CBCFAD8}">
      <formula1>"SI,NO,Escoger un dato de la lista desplegable"</formula1>
    </dataValidation>
    <dataValidation allowBlank="1" showInputMessage="1" showErrorMessage="1" prompt="¿Dar lugar a procesos sancionatorios?" sqref="AA11" xr:uid="{E73D52BC-9F30-459B-9142-151A739EDEBA}"/>
    <dataValidation type="list" allowBlank="1" showInputMessage="1" showErrorMessage="1" prompt="¿Generar intervención de los órganos de control, de la Fiscalía, u otro ente?" sqref="Z12:Z31" xr:uid="{5B376937-ADA8-4521-B5D7-08D577967D07}">
      <formula1>"SI,NO,Escoger un dato de la lista desplegable"</formula1>
    </dataValidation>
    <dataValidation allowBlank="1" showInputMessage="1" showErrorMessage="1" prompt="¿Generar intervención de los órganos de control, de la Fiscalía, u otro ente?" sqref="Z11" xr:uid="{ADDF17C7-E8EC-41FD-8705-3E2991F75271}"/>
    <dataValidation type="list" allowBlank="1" showInputMessage="1" showErrorMessage="1" prompt="¿Generar pérdida de información de la Entidad?" sqref="Y12:Y31" xr:uid="{A6E86E27-8C38-4DDD-B003-913D554E2CF8}">
      <formula1>"SI,NO,Escoger un dato de la lista desplegable"</formula1>
    </dataValidation>
    <dataValidation allowBlank="1" showInputMessage="1" showErrorMessage="1" prompt="¿Generar pérdida de información de la Entidad?" sqref="Y11" xr:uid="{609980A0-05AF-49A8-8E4D-B38B537944B2}"/>
    <dataValidation type="list" allowBlank="1" showInputMessage="1" showErrorMessage="1" prompt="¿Dar lugar al detrimento de calidad de vida de la comunidad por la pérdida del bien o servicios o los recursos públicos?" sqref="X12:X31" xr:uid="{6C030358-BDD1-4536-9FC5-9445E37C9E1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B54F907-20C4-441B-92C2-8206293D5D29}"/>
    <dataValidation type="list" allowBlank="1" showInputMessage="1" showErrorMessage="1" prompt="¿Afectar la generación de los productos o la prestación de servicios?" sqref="W12:W31" xr:uid="{47EB9A96-9754-49DA-8F6E-93C31E6EDFBD}">
      <formula1>"SI,NO,Escoger un dato de la lista desplegable"</formula1>
    </dataValidation>
    <dataValidation allowBlank="1" showInputMessage="1" showErrorMessage="1" prompt="¿Afectar la generación de los productos o la prestación de servicios?" sqref="W11" xr:uid="{3D1B187A-D4F1-46EF-837B-234C79ED409F}"/>
    <dataValidation type="list" allowBlank="1" showInputMessage="1" showErrorMessage="1" prompt="¿Generar pérdida de recursos económicos?" sqref="V12:V31" xr:uid="{1A64EE45-85E6-4508-B1EE-7B41E6AA74B4}">
      <formula1>"SI,NO,Escoger un dato de la lista desplegable"</formula1>
    </dataValidation>
    <dataValidation allowBlank="1" showInputMessage="1" showErrorMessage="1" prompt="¿Generar pérdida de recursos económicos?" sqref="V11" xr:uid="{777EC2A8-894C-4430-B5B3-47198874B591}"/>
    <dataValidation type="list" allowBlank="1" showInputMessage="1" showErrorMessage="1" prompt="¿Generar pérdida de confianza de la Entidad, afectando su reputación?" sqref="U12:U31" xr:uid="{3D0BA8B3-A177-4D2D-9099-1A1AEAB14978}">
      <formula1>"SI,NO,Escoger un dato de la lista desplegable"</formula1>
    </dataValidation>
    <dataValidation allowBlank="1" showInputMessage="1" showErrorMessage="1" prompt="¿Generar pérdida de confianza de la Entidad, afectando su reputación?" sqref="U11" xr:uid="{2A902C57-D4BA-448F-A5D5-21C5A732FDB9}"/>
    <dataValidation type="list" allowBlank="1" showInputMessage="1" showErrorMessage="1" prompt="¿Afectar el cumplimiento de la misión del sector al que pertenece la Entidad?" sqref="T12:T31" xr:uid="{4EECFBCB-8CD4-4E6C-A6FE-2563A3949034}">
      <formula1>"SI,NO,Escoger un dato de la lista desplegable"</formula1>
    </dataValidation>
    <dataValidation allowBlank="1" showInputMessage="1" showErrorMessage="1" prompt="¿Afectar el cumplimiento de la misión del sector al que pertenece la Entidad?" sqref="T11" xr:uid="{15D188B5-2368-4F96-B342-A9FB5FC2A404}"/>
    <dataValidation type="list" allowBlank="1" showInputMessage="1" showErrorMessage="1" prompt="¿Afectar el cumplimiento de misión de la Entidad?" sqref="S12:S31" xr:uid="{B6105125-035B-44DE-9FEF-16309F25DC08}">
      <formula1>"SI,NO,Escoger un dato de la lista desplegable"</formula1>
    </dataValidation>
    <dataValidation allowBlank="1" showInputMessage="1" showErrorMessage="1" prompt="¿Afectar el cumplimiento de misión de la Entidad?" sqref="S11" xr:uid="{7C650B06-02E0-4DC7-9C4A-0DC3D50B0B16}"/>
    <dataValidation type="list" allowBlank="1" showInputMessage="1" showErrorMessage="1" prompt="¿Afectar el cumplimiento de metas y objetivos de la dependencia?" sqref="R12:R31" xr:uid="{CFE2989E-5DCE-4792-B26D-DDD67489F260}">
      <formula1>"SI,NO,Escoger un dato de la lista desplegable"</formula1>
    </dataValidation>
    <dataValidation allowBlank="1" showInputMessage="1" showErrorMessage="1" prompt="¿Afectar el cumplimiento de metas y objetivos de la dependencia?" sqref="R11" xr:uid="{6999FE5C-3D69-4A97-9B7E-041990E2BCCF}"/>
    <dataValidation type="list" allowBlank="1" showInputMessage="1" showErrorMessage="1" prompt="¿Afectar al grupo de funcionarios del proceso?" sqref="Q12:Q31" xr:uid="{800CE0F9-311B-4DDE-829E-4B2F0D623232}">
      <formula1>"SI,NO,Escoger un dato de la lista desplegable"</formula1>
    </dataValidation>
    <dataValidation allowBlank="1" showInputMessage="1" showErrorMessage="1" prompt="¿Afectar al grupo de funcionarios del proceso?" sqref="Q11" xr:uid="{D333DC6E-552E-4FE5-B3E2-8E670F2E0375}"/>
    <dataValidation allowBlank="1" showInputMessage="1" showErrorMessage="1" prompt="Son los efectos ocasionados por la ocurrencia de un riesgo que afecta los objetivos o procesos de la entidad. Pueden ser una pérdida, un daño, un perjuicio, un detrimento." sqref="M9:M11" xr:uid="{6570330B-53D1-45EB-89E0-33D8ECBB1462}"/>
    <dataValidation type="list" allowBlank="1" showInputMessage="1" showErrorMessage="1" sqref="BG12:BG31" xr:uid="{2F981E90-A572-4885-AB90-DBB804CC5DB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31" xr:uid="{FAF7AC37-0A39-4DAC-AA2E-89E701BF758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31" xr:uid="{203FCF42-B7C3-4AD1-8AF4-A2F626DE304F}">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31" xr:uid="{C948EF3B-1287-49B1-9ABF-1711BAD8A41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31" xr:uid="{1019986C-9100-4412-A46C-3D2A65825E7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31" xr:uid="{F440EB76-0BBF-488C-8A47-0EBB789BBAFB}">
      <formula1>"Oportuna,Inoportuna,Escoger un dato de la lista desplegable"</formula1>
    </dataValidation>
    <dataValidation type="list" allowBlank="1" showInputMessage="1" showErrorMessage="1" prompt="El responsable tiene autoridad y adecuada segregación de funciones en la ejecución del control?" sqref="AX12:AX31" xr:uid="{85D59A25-6647-4999-BF76-E96691E7EB58}">
      <formula1>"Adecuado,Inadecuado,Escoger un dato de la lista desplegable"</formula1>
    </dataValidation>
    <dataValidation type="list" allowBlank="1" showInputMessage="1" showErrorMessage="1" prompt="¿Existen un responsable asignado a la ejecución del control?" sqref="AW12:AW31" xr:uid="{B7944581-CA55-4315-8584-27F3B9ACF1CC}">
      <formula1>"Asignado,No Asignado,Escoger un dato de la lista desplegable"</formula1>
    </dataValidation>
    <dataValidation type="list" allowBlank="1" showInputMessage="1" showErrorMessage="1" sqref="AV12:AV31" xr:uid="{B81303DF-B1FE-43B5-8781-C65F7362B05B}">
      <formula1>"Escoger un dato de la lista desplegable,Preventivo,Detectivo"</formula1>
    </dataValidation>
    <dataValidation type="list" allowBlank="1" showInputMessage="1" showErrorMessage="1" sqref="AQ12:AQ31" xr:uid="{42FD7095-0050-4129-95F2-41F3DC98726F}">
      <formula1>"Escoger un dato de la lista desplegable,Por Tramite, Diario, Semanal, Quincenal, Mensual, Bimestral, Trimestral, Semestral,Anual"</formula1>
    </dataValidation>
    <dataValidation type="list" allowBlank="1" showInputMessage="1" showErrorMessage="1" sqref="F12:I31" xr:uid="{A121A6CB-0058-4FF8-B868-42B5B3A095CA}">
      <formula1>"SI,NO,Escoger un dato de la lista desplegable"</formula1>
    </dataValidation>
    <dataValidation type="list" allowBlank="1" showInputMessage="1" showErrorMessage="1" sqref="N12:N31" xr:uid="{76E7C058-2E58-4AD5-A6D9-F415FDA1495B}">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89BEC8-0A25-4DCC-BAE5-6AAB18B07001}">
          <x14:formula1>
            <xm:f>DATOS!$J$15:$J$19</xm:f>
          </x14:formula1>
          <xm:sqref>AM12:AM31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C409C-47CA-4A5D-B790-B7F428CFFD82}">
  <sheetPr>
    <pageSetUpPr fitToPage="1"/>
  </sheetPr>
  <dimension ref="B2:BS75"/>
  <sheetViews>
    <sheetView zoomScale="60" zoomScaleNormal="60" workbookViewId="0">
      <selection activeCell="D12" sqref="D12:D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18.8" x14ac:dyDescent="0.3">
      <c r="B12" s="162">
        <v>1</v>
      </c>
      <c r="C12" s="165" t="s">
        <v>270</v>
      </c>
      <c r="D12" s="155" t="s">
        <v>271</v>
      </c>
      <c r="E12" s="155" t="s">
        <v>285</v>
      </c>
      <c r="F12" s="155" t="s">
        <v>170</v>
      </c>
      <c r="G12" s="155" t="s">
        <v>170</v>
      </c>
      <c r="H12" s="155" t="s">
        <v>170</v>
      </c>
      <c r="I12" s="155" t="s">
        <v>170</v>
      </c>
      <c r="J12" s="155" t="str">
        <f>IF(AND((F12="SI"),(G12="SI"),(H12="SI"),(I12="SI")),"Si es Riesgo de Corrupción","No es Riesgo de Corrupción")</f>
        <v>Si es Riesgo de Corrupción</v>
      </c>
      <c r="K12" s="50">
        <v>1</v>
      </c>
      <c r="L12" s="51" t="s">
        <v>286</v>
      </c>
      <c r="M12" s="157" t="s">
        <v>272</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170</v>
      </c>
      <c r="T12" s="148" t="s">
        <v>170</v>
      </c>
      <c r="U12" s="148" t="s">
        <v>170</v>
      </c>
      <c r="V12" s="148" t="s">
        <v>170</v>
      </c>
      <c r="W12" s="148" t="s">
        <v>170</v>
      </c>
      <c r="X12" s="148" t="s">
        <v>170</v>
      </c>
      <c r="Y12" s="148" t="s">
        <v>173</v>
      </c>
      <c r="Z12" s="148" t="s">
        <v>170</v>
      </c>
      <c r="AA12" s="148" t="s">
        <v>170</v>
      </c>
      <c r="AB12" s="148" t="s">
        <v>170</v>
      </c>
      <c r="AC12" s="148" t="s">
        <v>170</v>
      </c>
      <c r="AD12" s="148" t="s">
        <v>170</v>
      </c>
      <c r="AE12" s="148" t="s">
        <v>170</v>
      </c>
      <c r="AF12" s="148" t="s">
        <v>170</v>
      </c>
      <c r="AG12" s="148" t="s">
        <v>170</v>
      </c>
      <c r="AH12" s="148" t="s">
        <v>170</v>
      </c>
      <c r="AI12" s="148" t="s">
        <v>173</v>
      </c>
      <c r="AJ12" s="148" t="str">
        <f>IF(AF12="SI","Impacto Catastrófico por lesoines o perdida de vidas humanas",(COUNTIF(Q12:AE21,"SI")+COUNTIF(AG12:AI21,"SI")))</f>
        <v>Impacto Catastrófico por lesoines o perdida de vidas humanas</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273</v>
      </c>
      <c r="AP12" s="53" t="s">
        <v>284</v>
      </c>
      <c r="AQ12" s="53" t="s">
        <v>227</v>
      </c>
      <c r="AR12" s="53" t="s">
        <v>274</v>
      </c>
      <c r="AS12" s="53" t="s">
        <v>275</v>
      </c>
      <c r="AT12" s="53" t="s">
        <v>276</v>
      </c>
      <c r="AU12" s="53" t="s">
        <v>277</v>
      </c>
      <c r="AV12" s="53" t="s">
        <v>178</v>
      </c>
      <c r="AW12" s="54" t="s">
        <v>179</v>
      </c>
      <c r="AX12" s="54" t="s">
        <v>180</v>
      </c>
      <c r="AY12" s="54" t="s">
        <v>181</v>
      </c>
      <c r="AZ12" s="54" t="s">
        <v>182</v>
      </c>
      <c r="BA12" s="54" t="s">
        <v>183</v>
      </c>
      <c r="BB12" s="54" t="s">
        <v>184</v>
      </c>
      <c r="BC12" s="54" t="s">
        <v>185</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283</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249"/>
    </row>
    <row r="13" spans="2:71" s="57" customFormat="1" ht="132" x14ac:dyDescent="0.3">
      <c r="B13" s="163"/>
      <c r="C13" s="166"/>
      <c r="D13" s="155"/>
      <c r="E13" s="155"/>
      <c r="F13" s="155"/>
      <c r="G13" s="155"/>
      <c r="H13" s="155"/>
      <c r="I13" s="155"/>
      <c r="J13" s="155"/>
      <c r="K13" s="58">
        <v>2</v>
      </c>
      <c r="L13" s="7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287</v>
      </c>
      <c r="AP13" s="61" t="s">
        <v>284</v>
      </c>
      <c r="AQ13" s="61" t="s">
        <v>278</v>
      </c>
      <c r="AR13" s="61" t="s">
        <v>279</v>
      </c>
      <c r="AS13" s="61" t="s">
        <v>280</v>
      </c>
      <c r="AT13" s="61" t="s">
        <v>281</v>
      </c>
      <c r="AU13" s="61" t="s">
        <v>282</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283</v>
      </c>
      <c r="BH13" s="62" t="str">
        <f t="shared" si="2"/>
        <v>Siempre se ejecuta</v>
      </c>
      <c r="BI13" s="61"/>
      <c r="BJ13" s="62" t="str">
        <f t="shared" si="3"/>
        <v>FUERTE</v>
      </c>
      <c r="BK13" s="62">
        <f t="shared" si="4"/>
        <v>100</v>
      </c>
      <c r="BL13" s="62" t="str">
        <f t="shared" si="5"/>
        <v>NO</v>
      </c>
      <c r="BM13" s="134"/>
      <c r="BN13" s="137"/>
      <c r="BO13" s="169"/>
      <c r="BP13" s="143"/>
      <c r="BQ13" s="125"/>
      <c r="BR13" s="125"/>
      <c r="BS13" s="250"/>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250"/>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250"/>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96" hidden="1" customHeight="1" x14ac:dyDescent="0.3">
      <c r="B22" s="162">
        <v>2</v>
      </c>
      <c r="C22" s="165" t="s">
        <v>120</v>
      </c>
      <c r="D22" s="155" t="s">
        <v>121</v>
      </c>
      <c r="E22" s="155"/>
      <c r="F22" s="153" t="s">
        <v>122</v>
      </c>
      <c r="G22" s="153" t="s">
        <v>122</v>
      </c>
      <c r="H22" s="153" t="s">
        <v>122</v>
      </c>
      <c r="I22" s="153" t="s">
        <v>122</v>
      </c>
      <c r="J22" s="155" t="str">
        <f>IF(AND((F22="SI"),(G22="SI"),(H22="SI"),(I22="SI")),"Si es Riesgo de Corrupción","No es Riesgo de Corrupción")</f>
        <v>No es Riesgo de Corrupción</v>
      </c>
      <c r="K22" s="50">
        <v>1</v>
      </c>
      <c r="L22" s="51" t="s">
        <v>123</v>
      </c>
      <c r="M22" s="157" t="s">
        <v>191</v>
      </c>
      <c r="N22" s="159"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5" t="s">
        <v>122</v>
      </c>
      <c r="R22" s="145" t="s">
        <v>122</v>
      </c>
      <c r="S22" s="145" t="s">
        <v>122</v>
      </c>
      <c r="T22" s="145" t="s">
        <v>122</v>
      </c>
      <c r="U22" s="145" t="s">
        <v>122</v>
      </c>
      <c r="V22" s="145" t="s">
        <v>122</v>
      </c>
      <c r="W22" s="145" t="s">
        <v>122</v>
      </c>
      <c r="X22" s="145" t="s">
        <v>122</v>
      </c>
      <c r="Y22" s="145" t="s">
        <v>122</v>
      </c>
      <c r="Z22" s="145" t="s">
        <v>122</v>
      </c>
      <c r="AA22" s="145" t="s">
        <v>122</v>
      </c>
      <c r="AB22" s="145" t="s">
        <v>122</v>
      </c>
      <c r="AC22" s="145" t="s">
        <v>122</v>
      </c>
      <c r="AD22" s="145" t="s">
        <v>122</v>
      </c>
      <c r="AE22" s="145" t="s">
        <v>122</v>
      </c>
      <c r="AF22" s="145" t="s">
        <v>122</v>
      </c>
      <c r="AG22" s="145" t="s">
        <v>122</v>
      </c>
      <c r="AH22" s="145" t="s">
        <v>122</v>
      </c>
      <c r="AI22" s="145"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39"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3"/>
      <c r="G23" s="153"/>
      <c r="H23" s="153"/>
      <c r="I23" s="153"/>
      <c r="J23" s="155"/>
      <c r="K23" s="58">
        <v>2</v>
      </c>
      <c r="L23" s="59" t="s">
        <v>123</v>
      </c>
      <c r="M23" s="157"/>
      <c r="N23" s="160"/>
      <c r="O23" s="150"/>
      <c r="P23" s="143"/>
      <c r="Q23" s="146"/>
      <c r="R23" s="146"/>
      <c r="S23" s="146"/>
      <c r="T23" s="146"/>
      <c r="U23" s="146"/>
      <c r="V23" s="146"/>
      <c r="W23" s="146"/>
      <c r="X23" s="146"/>
      <c r="Y23" s="146"/>
      <c r="Z23" s="146"/>
      <c r="AA23" s="146"/>
      <c r="AB23" s="146"/>
      <c r="AC23" s="146"/>
      <c r="AD23" s="146"/>
      <c r="AE23" s="146"/>
      <c r="AF23" s="146"/>
      <c r="AG23" s="146"/>
      <c r="AH23" s="146"/>
      <c r="AI23" s="146"/>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40"/>
      <c r="BP23" s="143"/>
      <c r="BQ23" s="125"/>
      <c r="BR23" s="125"/>
      <c r="BS23" s="128"/>
    </row>
    <row r="24" spans="2:71" s="57" customFormat="1" ht="96" hidden="1" customHeight="1" x14ac:dyDescent="0.3">
      <c r="B24" s="163"/>
      <c r="C24" s="166"/>
      <c r="D24" s="155"/>
      <c r="E24" s="155"/>
      <c r="F24" s="153"/>
      <c r="G24" s="153"/>
      <c r="H24" s="153"/>
      <c r="I24" s="153"/>
      <c r="J24" s="155"/>
      <c r="K24" s="64">
        <v>3</v>
      </c>
      <c r="L24" s="65" t="s">
        <v>123</v>
      </c>
      <c r="M24" s="157"/>
      <c r="N24" s="160"/>
      <c r="O24" s="150"/>
      <c r="P24" s="143"/>
      <c r="Q24" s="146"/>
      <c r="R24" s="146"/>
      <c r="S24" s="146"/>
      <c r="T24" s="146"/>
      <c r="U24" s="146"/>
      <c r="V24" s="146"/>
      <c r="W24" s="146"/>
      <c r="X24" s="146"/>
      <c r="Y24" s="146"/>
      <c r="Z24" s="146"/>
      <c r="AA24" s="146"/>
      <c r="AB24" s="146"/>
      <c r="AC24" s="146"/>
      <c r="AD24" s="146"/>
      <c r="AE24" s="146"/>
      <c r="AF24" s="146"/>
      <c r="AG24" s="146"/>
      <c r="AH24" s="146"/>
      <c r="AI24" s="146"/>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40"/>
      <c r="BP24" s="143"/>
      <c r="BQ24" s="125"/>
      <c r="BR24" s="125"/>
      <c r="BS24" s="128"/>
    </row>
    <row r="25" spans="2:71" s="57" customFormat="1" ht="96" hidden="1" customHeight="1" x14ac:dyDescent="0.3">
      <c r="B25" s="163"/>
      <c r="C25" s="166"/>
      <c r="D25" s="155"/>
      <c r="E25" s="155"/>
      <c r="F25" s="153"/>
      <c r="G25" s="153"/>
      <c r="H25" s="153"/>
      <c r="I25" s="153"/>
      <c r="J25" s="155"/>
      <c r="K25" s="58">
        <v>4</v>
      </c>
      <c r="L25" s="59" t="s">
        <v>123</v>
      </c>
      <c r="M25" s="157"/>
      <c r="N25" s="160"/>
      <c r="O25" s="150"/>
      <c r="P25" s="143"/>
      <c r="Q25" s="146"/>
      <c r="R25" s="146"/>
      <c r="S25" s="146"/>
      <c r="T25" s="146"/>
      <c r="U25" s="146"/>
      <c r="V25" s="146"/>
      <c r="W25" s="146"/>
      <c r="X25" s="146"/>
      <c r="Y25" s="146"/>
      <c r="Z25" s="146"/>
      <c r="AA25" s="146"/>
      <c r="AB25" s="146"/>
      <c r="AC25" s="146"/>
      <c r="AD25" s="146"/>
      <c r="AE25" s="146"/>
      <c r="AF25" s="146"/>
      <c r="AG25" s="146"/>
      <c r="AH25" s="146"/>
      <c r="AI25" s="146"/>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40"/>
      <c r="BP25" s="143"/>
      <c r="BQ25" s="125"/>
      <c r="BR25" s="125"/>
      <c r="BS25" s="128"/>
    </row>
    <row r="26" spans="2:71" s="57" customFormat="1" ht="96" hidden="1" customHeight="1" x14ac:dyDescent="0.3">
      <c r="B26" s="163"/>
      <c r="C26" s="166"/>
      <c r="D26" s="155"/>
      <c r="E26" s="155"/>
      <c r="F26" s="153"/>
      <c r="G26" s="153"/>
      <c r="H26" s="153"/>
      <c r="I26" s="153"/>
      <c r="J26" s="155"/>
      <c r="K26" s="64">
        <v>5</v>
      </c>
      <c r="L26" s="65" t="s">
        <v>123</v>
      </c>
      <c r="M26" s="157"/>
      <c r="N26" s="160"/>
      <c r="O26" s="150"/>
      <c r="P26" s="143"/>
      <c r="Q26" s="146"/>
      <c r="R26" s="146"/>
      <c r="S26" s="146"/>
      <c r="T26" s="146"/>
      <c r="U26" s="146"/>
      <c r="V26" s="146"/>
      <c r="W26" s="146"/>
      <c r="X26" s="146"/>
      <c r="Y26" s="146"/>
      <c r="Z26" s="146"/>
      <c r="AA26" s="146"/>
      <c r="AB26" s="146"/>
      <c r="AC26" s="146"/>
      <c r="AD26" s="146"/>
      <c r="AE26" s="146"/>
      <c r="AF26" s="146"/>
      <c r="AG26" s="146"/>
      <c r="AH26" s="146"/>
      <c r="AI26" s="146"/>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40"/>
      <c r="BP26" s="143"/>
      <c r="BQ26" s="125"/>
      <c r="BR26" s="125"/>
      <c r="BS26" s="128"/>
    </row>
    <row r="27" spans="2:71" s="57" customFormat="1" ht="96" hidden="1" customHeight="1" x14ac:dyDescent="0.3">
      <c r="B27" s="163"/>
      <c r="C27" s="166"/>
      <c r="D27" s="155"/>
      <c r="E27" s="155"/>
      <c r="F27" s="153"/>
      <c r="G27" s="153"/>
      <c r="H27" s="153"/>
      <c r="I27" s="153"/>
      <c r="J27" s="155"/>
      <c r="K27" s="58">
        <v>6</v>
      </c>
      <c r="L27" s="59" t="s">
        <v>123</v>
      </c>
      <c r="M27" s="157"/>
      <c r="N27" s="160"/>
      <c r="O27" s="150"/>
      <c r="P27" s="143"/>
      <c r="Q27" s="146"/>
      <c r="R27" s="146"/>
      <c r="S27" s="146"/>
      <c r="T27" s="146"/>
      <c r="U27" s="146"/>
      <c r="V27" s="146"/>
      <c r="W27" s="146"/>
      <c r="X27" s="146"/>
      <c r="Y27" s="146"/>
      <c r="Z27" s="146"/>
      <c r="AA27" s="146"/>
      <c r="AB27" s="146"/>
      <c r="AC27" s="146"/>
      <c r="AD27" s="146"/>
      <c r="AE27" s="146"/>
      <c r="AF27" s="146"/>
      <c r="AG27" s="146"/>
      <c r="AH27" s="146"/>
      <c r="AI27" s="146"/>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40"/>
      <c r="BP27" s="143"/>
      <c r="BQ27" s="125"/>
      <c r="BR27" s="125"/>
      <c r="BS27" s="128"/>
    </row>
    <row r="28" spans="2:71" s="57" customFormat="1" ht="96" hidden="1" customHeight="1" x14ac:dyDescent="0.3">
      <c r="B28" s="163"/>
      <c r="C28" s="166"/>
      <c r="D28" s="155"/>
      <c r="E28" s="155"/>
      <c r="F28" s="153"/>
      <c r="G28" s="153"/>
      <c r="H28" s="153"/>
      <c r="I28" s="153"/>
      <c r="J28" s="155"/>
      <c r="K28" s="64">
        <v>7</v>
      </c>
      <c r="L28" s="65" t="s">
        <v>123</v>
      </c>
      <c r="M28" s="157"/>
      <c r="N28" s="160"/>
      <c r="O28" s="150"/>
      <c r="P28" s="143"/>
      <c r="Q28" s="146"/>
      <c r="R28" s="146"/>
      <c r="S28" s="146"/>
      <c r="T28" s="146"/>
      <c r="U28" s="146"/>
      <c r="V28" s="146"/>
      <c r="W28" s="146"/>
      <c r="X28" s="146"/>
      <c r="Y28" s="146"/>
      <c r="Z28" s="146"/>
      <c r="AA28" s="146"/>
      <c r="AB28" s="146"/>
      <c r="AC28" s="146"/>
      <c r="AD28" s="146"/>
      <c r="AE28" s="146"/>
      <c r="AF28" s="146"/>
      <c r="AG28" s="146"/>
      <c r="AH28" s="146"/>
      <c r="AI28" s="146"/>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40"/>
      <c r="BP28" s="143"/>
      <c r="BQ28" s="125"/>
      <c r="BR28" s="125"/>
      <c r="BS28" s="128"/>
    </row>
    <row r="29" spans="2:71" s="57" customFormat="1" ht="96" hidden="1" customHeight="1" x14ac:dyDescent="0.3">
      <c r="B29" s="163"/>
      <c r="C29" s="166"/>
      <c r="D29" s="155"/>
      <c r="E29" s="155"/>
      <c r="F29" s="153"/>
      <c r="G29" s="153"/>
      <c r="H29" s="153"/>
      <c r="I29" s="153"/>
      <c r="J29" s="155"/>
      <c r="K29" s="58">
        <v>8</v>
      </c>
      <c r="L29" s="59" t="s">
        <v>123</v>
      </c>
      <c r="M29" s="157"/>
      <c r="N29" s="160"/>
      <c r="O29" s="150"/>
      <c r="P29" s="143"/>
      <c r="Q29" s="146"/>
      <c r="R29" s="146"/>
      <c r="S29" s="146"/>
      <c r="T29" s="146"/>
      <c r="U29" s="146"/>
      <c r="V29" s="146"/>
      <c r="W29" s="146"/>
      <c r="X29" s="146"/>
      <c r="Y29" s="146"/>
      <c r="Z29" s="146"/>
      <c r="AA29" s="146"/>
      <c r="AB29" s="146"/>
      <c r="AC29" s="146"/>
      <c r="AD29" s="146"/>
      <c r="AE29" s="146"/>
      <c r="AF29" s="146"/>
      <c r="AG29" s="146"/>
      <c r="AH29" s="146"/>
      <c r="AI29" s="146"/>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40"/>
      <c r="BP29" s="143"/>
      <c r="BQ29" s="125"/>
      <c r="BR29" s="125"/>
      <c r="BS29" s="128"/>
    </row>
    <row r="30" spans="2:71" s="57" customFormat="1" ht="96" hidden="1" customHeight="1" x14ac:dyDescent="0.3">
      <c r="B30" s="163"/>
      <c r="C30" s="166"/>
      <c r="D30" s="155"/>
      <c r="E30" s="155"/>
      <c r="F30" s="153"/>
      <c r="G30" s="153"/>
      <c r="H30" s="153"/>
      <c r="I30" s="153"/>
      <c r="J30" s="155"/>
      <c r="K30" s="64">
        <v>9</v>
      </c>
      <c r="L30" s="70" t="s">
        <v>123</v>
      </c>
      <c r="M30" s="157"/>
      <c r="N30" s="160"/>
      <c r="O30" s="150"/>
      <c r="P30" s="143"/>
      <c r="Q30" s="146"/>
      <c r="R30" s="146"/>
      <c r="S30" s="146"/>
      <c r="T30" s="146"/>
      <c r="U30" s="146"/>
      <c r="V30" s="146"/>
      <c r="W30" s="146"/>
      <c r="X30" s="146"/>
      <c r="Y30" s="146"/>
      <c r="Z30" s="146"/>
      <c r="AA30" s="146"/>
      <c r="AB30" s="146"/>
      <c r="AC30" s="146"/>
      <c r="AD30" s="146"/>
      <c r="AE30" s="146"/>
      <c r="AF30" s="146"/>
      <c r="AG30" s="146"/>
      <c r="AH30" s="146"/>
      <c r="AI30" s="146"/>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40"/>
      <c r="BP30" s="143"/>
      <c r="BQ30" s="125"/>
      <c r="BR30" s="125"/>
      <c r="BS30" s="128"/>
    </row>
    <row r="31" spans="2:71" s="57" customFormat="1" ht="96" hidden="1" customHeight="1" thickBot="1" x14ac:dyDescent="0.35">
      <c r="B31" s="164"/>
      <c r="C31" s="167"/>
      <c r="D31" s="156"/>
      <c r="E31" s="156"/>
      <c r="F31" s="154"/>
      <c r="G31" s="154"/>
      <c r="H31" s="154"/>
      <c r="I31" s="154"/>
      <c r="J31" s="156"/>
      <c r="K31" s="71">
        <v>10</v>
      </c>
      <c r="L31" s="72" t="s">
        <v>123</v>
      </c>
      <c r="M31" s="158"/>
      <c r="N31" s="161"/>
      <c r="O31" s="151"/>
      <c r="P31" s="144"/>
      <c r="Q31" s="147"/>
      <c r="R31" s="147"/>
      <c r="S31" s="147"/>
      <c r="T31" s="147"/>
      <c r="U31" s="147"/>
      <c r="V31" s="147"/>
      <c r="W31" s="147"/>
      <c r="X31" s="147"/>
      <c r="Y31" s="147"/>
      <c r="Z31" s="147"/>
      <c r="AA31" s="147"/>
      <c r="AB31" s="147"/>
      <c r="AC31" s="147"/>
      <c r="AD31" s="147"/>
      <c r="AE31" s="147"/>
      <c r="AF31" s="147"/>
      <c r="AG31" s="147"/>
      <c r="AH31" s="147"/>
      <c r="AI31" s="147"/>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41"/>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sheetData>
  <sheetProtection algorithmName="SHA-512" hashValue="Hu8ewxD2BC2U8aYGja7K+/ziwJR9uxZrmNaLeAe0HId7MCm8XlRNdomTPa4CKINYJerGK/01PZ+9+tXMtNmdPw==" saltValue="t1UvbVtNnTOf/hPN27re0A=="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55" priority="23" operator="containsText" text="Si es Riesgo de Corrupción">
      <formula>NOT(ISERROR(SEARCH("Si es Riesgo de Corrupción",J12)))</formula>
    </cfRule>
    <cfRule type="containsText" dxfId="454" priority="24" operator="containsText" text="No es Riesgo de Corrupción">
      <formula>NOT(ISERROR(SEARCH("No es Riesgo de Corrupción",J12)))</formula>
    </cfRule>
  </conditionalFormatting>
  <conditionalFormatting sqref="L12:M21">
    <cfRule type="containsText" dxfId="453" priority="22" operator="containsText" text="Espacio para describir ">
      <formula>NOT(ISERROR(SEARCH("Espacio para describir ",L12)))</formula>
    </cfRule>
  </conditionalFormatting>
  <conditionalFormatting sqref="N12:N61 Q12:AI61 AQ12:AQ61 AV12:BC61 BG12:BG61 BO12:BO61">
    <cfRule type="containsText" dxfId="452" priority="21" operator="containsText" text="Escoger un dato de la lista desplegable">
      <formula>NOT(ISERROR(SEARCH("Escoger un dato de la lista desplegable",N12)))</formula>
    </cfRule>
  </conditionalFormatting>
  <conditionalFormatting sqref="AO12:AO61">
    <cfRule type="containsText" dxfId="451" priority="20" operator="containsText" text="REDACTAR CONTROL">
      <formula>NOT(ISERROR(SEARCH("REDACTAR CONTROL",AO12)))</formula>
    </cfRule>
  </conditionalFormatting>
  <conditionalFormatting sqref="AL12 BR12">
    <cfRule type="containsText" dxfId="450" priority="17" operator="containsText" text="Extremo">
      <formula>NOT(ISERROR(SEARCH("Extremo",AL12)))</formula>
    </cfRule>
    <cfRule type="containsText" dxfId="449" priority="18" operator="containsText" text="Alto">
      <formula>NOT(ISERROR(SEARCH("Alto",AL12)))</formula>
    </cfRule>
    <cfRule type="containsText" dxfId="448" priority="19" operator="containsText" text="Moderado">
      <formula>NOT(ISERROR(SEARCH("Moderado",AL12)))</formula>
    </cfRule>
  </conditionalFormatting>
  <conditionalFormatting sqref="L22:M31">
    <cfRule type="containsText" dxfId="447" priority="16" operator="containsText" text="Espacio para describir ">
      <formula>NOT(ISERROR(SEARCH("Espacio para describir ",L22)))</formula>
    </cfRule>
  </conditionalFormatting>
  <conditionalFormatting sqref="AL22 BR22">
    <cfRule type="containsText" dxfId="446" priority="13" operator="containsText" text="Extremo">
      <formula>NOT(ISERROR(SEARCH("Extremo",AL22)))</formula>
    </cfRule>
    <cfRule type="containsText" dxfId="445" priority="14" operator="containsText" text="Alto">
      <formula>NOT(ISERROR(SEARCH("Alto",AL22)))</formula>
    </cfRule>
    <cfRule type="containsText" dxfId="444" priority="15" operator="containsText" text="Moderado">
      <formula>NOT(ISERROR(SEARCH("Moderado",AL22)))</formula>
    </cfRule>
  </conditionalFormatting>
  <conditionalFormatting sqref="L32:M41">
    <cfRule type="containsText" dxfId="443" priority="12" operator="containsText" text="Espacio para describir ">
      <formula>NOT(ISERROR(SEARCH("Espacio para describir ",L32)))</formula>
    </cfRule>
  </conditionalFormatting>
  <conditionalFormatting sqref="AL32 BR32">
    <cfRule type="containsText" dxfId="442" priority="9" operator="containsText" text="Extremo">
      <formula>NOT(ISERROR(SEARCH("Extremo",AL32)))</formula>
    </cfRule>
    <cfRule type="containsText" dxfId="441" priority="10" operator="containsText" text="Alto">
      <formula>NOT(ISERROR(SEARCH("Alto",AL32)))</formula>
    </cfRule>
    <cfRule type="containsText" dxfId="440" priority="11" operator="containsText" text="Moderado">
      <formula>NOT(ISERROR(SEARCH("Moderado",AL32)))</formula>
    </cfRule>
  </conditionalFormatting>
  <conditionalFormatting sqref="L42:M51">
    <cfRule type="containsText" dxfId="439" priority="8" operator="containsText" text="Espacio para describir ">
      <formula>NOT(ISERROR(SEARCH("Espacio para describir ",L42)))</formula>
    </cfRule>
  </conditionalFormatting>
  <conditionalFormatting sqref="AL42 BR42">
    <cfRule type="containsText" dxfId="438" priority="5" operator="containsText" text="Extremo">
      <formula>NOT(ISERROR(SEARCH("Extremo",AL42)))</formula>
    </cfRule>
    <cfRule type="containsText" dxfId="437" priority="6" operator="containsText" text="Alto">
      <formula>NOT(ISERROR(SEARCH("Alto",AL42)))</formula>
    </cfRule>
    <cfRule type="containsText" dxfId="436" priority="7" operator="containsText" text="Moderado">
      <formula>NOT(ISERROR(SEARCH("Moderado",AL42)))</formula>
    </cfRule>
  </conditionalFormatting>
  <conditionalFormatting sqref="L52:M61">
    <cfRule type="containsText" dxfId="435" priority="4" operator="containsText" text="Espacio para describir ">
      <formula>NOT(ISERROR(SEARCH("Espacio para describir ",L52)))</formula>
    </cfRule>
  </conditionalFormatting>
  <conditionalFormatting sqref="AL52 BR52">
    <cfRule type="containsText" dxfId="434" priority="1" operator="containsText" text="Extremo">
      <formula>NOT(ISERROR(SEARCH("Extremo",AL52)))</formula>
    </cfRule>
    <cfRule type="containsText" dxfId="433" priority="2" operator="containsText" text="Alto">
      <formula>NOT(ISERROR(SEARCH("Alto",AL52)))</formula>
    </cfRule>
    <cfRule type="containsText" dxfId="43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A369D19-6868-4D9C-A514-679C9327D9C5}"/>
    <dataValidation allowBlank="1" showInputMessage="1" showErrorMessage="1" prompt="¿Se deja evidencia o rastro de la ejecución del control, que permita a cualquier tercero con la evidencia, llegar a la misma conclusión?." sqref="BC11" xr:uid="{5F1FEBDF-E3DE-426E-BAE3-CA2EE005F015}"/>
    <dataValidation allowBlank="1" showInputMessage="1" showErrorMessage="1" prompt="¿Las observaciones, desviaciones o diferencias identificadas como resultados de la ejecución del control son investigadas y resueltas de manera oportuna?" sqref="BB11" xr:uid="{97B5277C-E261-42E1-B6A4-5A850833987B}"/>
    <dataValidation allowBlank="1" showInputMessage="1" showErrorMessage="1" prompt="¿La fuente de información que se utiliza en el desarrollo del control es información confiable que permita mitigar el riesgo?." sqref="BA11" xr:uid="{BA3E2B13-A2FE-4726-834E-4A6DA6281D3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1916679-DF74-45BC-9FA5-36E2520370A0}"/>
    <dataValidation allowBlank="1" showInputMessage="1" showErrorMessage="1" prompt="¿La oportunidad en que se ejecuta el control ayuda a prevenir la mitigación del riesgo o a detectar la materialización del riesgo de manera oportuna?" sqref="AY11" xr:uid="{F507B667-4D8F-4A3B-870D-79D9506DDA94}"/>
    <dataValidation allowBlank="1" showInputMessage="1" showErrorMessage="1" prompt="El responsable tiene autoridad y adecuada segregación de funciones en la ejecución del control?" sqref="AX11" xr:uid="{467C8AD3-A041-4D98-B317-99878AA4D099}"/>
    <dataValidation allowBlank="1" showInputMessage="1" showErrorMessage="1" prompt="¿Existen un responsable asignado a la ejecución del control?" sqref="AW11" xr:uid="{6A488002-F5F6-4E34-9A65-2E921EC4CA3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A3E8DA5-638C-49BA-AE31-38D5B7738EF8}"/>
    <dataValidation type="list" allowBlank="1" showInputMessage="1" showErrorMessage="1" prompt="¿Genera Impacto ambiental?" sqref="AI12:AI61" xr:uid="{5D68A26B-A312-4A3D-89C6-C90F2FACC6FE}">
      <formula1>"SI,NO,Escoger un dato de la lista desplegable"</formula1>
    </dataValidation>
    <dataValidation allowBlank="1" showInputMessage="1" showErrorMessage="1" prompt="¿Genera Impacto ambiental?" sqref="AI11" xr:uid="{528B9338-0620-4113-9801-4AA58AED9F77}"/>
    <dataValidation type="list" allowBlank="1" showInputMessage="1" showErrorMessage="1" prompt="¿Afectar la imagen nacional?" sqref="AH12:AH61" xr:uid="{7911B1A2-AFD6-45EB-BBA6-C938A937BC10}">
      <formula1>"SI,NO,Escoger un dato de la lista desplegable"</formula1>
    </dataValidation>
    <dataValidation allowBlank="1" showInputMessage="1" showErrorMessage="1" prompt="¿Afectar la imagen nacional?" sqref="AH11" xr:uid="{E3E56460-7D9C-4E44-81FA-FEA6CDD06F14}"/>
    <dataValidation type="list" allowBlank="1" showInputMessage="1" showErrorMessage="1" prompt="¿Afectar la imagen regional?" sqref="AG12:AG61" xr:uid="{8AA50BE5-8C0E-410B-B14C-94FFF78C5A0B}">
      <formula1>"SI,NO,Escoger un dato de la lista desplegable"</formula1>
    </dataValidation>
    <dataValidation allowBlank="1" showInputMessage="1" showErrorMessage="1" prompt="¿Afectar la imagen regional?" sqref="AG11" xr:uid="{780CA242-6E99-400C-AA77-2A22065756AD}"/>
    <dataValidation type="list" allowBlank="1" showInputMessage="1" showErrorMessage="1" prompt="¿Ocasionar lesiones físicas o pérdida de vidas humanas?_x000a_NOTA: si esta respuesta es afirmativa, el impacto sera considerado como catastrófico." sqref="AF12:AF61" xr:uid="{CE6A90ED-CD9D-4AE3-946A-5B6E4EC12C2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B1C6474-D030-4D79-93CF-6DFC4364EC58}"/>
    <dataValidation type="list" allowBlank="1" showInputMessage="1" showErrorMessage="1" prompt="¿Generar pérdida de credibilidad del sector?" sqref="AE12:AE61" xr:uid="{171FD21A-3C3C-457E-859C-084713409AE2}">
      <formula1>"SI,NO,Escoger un dato de la lista desplegable"</formula1>
    </dataValidation>
    <dataValidation allowBlank="1" showInputMessage="1" showErrorMessage="1" prompt="¿Generar pérdida de credibilidad del sector?" sqref="AE11" xr:uid="{9ECFDCB4-D3FC-4D75-A820-0F871999EBB5}"/>
    <dataValidation type="list" allowBlank="1" showInputMessage="1" showErrorMessage="1" prompt="¿Dar lugar a procesos penales?" sqref="AD12:AD61" xr:uid="{CD57E068-ECAF-42AE-846B-230DA78C4CAF}">
      <formula1>"SI,NO,Escoger un dato de la lista desplegable"</formula1>
    </dataValidation>
    <dataValidation allowBlank="1" showInputMessage="1" showErrorMessage="1" prompt="¿Dar lugar a procesos penales?" sqref="AD11" xr:uid="{AD9FBFFA-8CA3-4F26-B222-DB2C3D4F6661}"/>
    <dataValidation type="list" allowBlank="1" showInputMessage="1" showErrorMessage="1" prompt="¿Dar lugar a procesos fiscales?" sqref="AC12:AC61" xr:uid="{BE64228D-237F-45C1-8D8C-84353C5385E3}">
      <formula1>"SI,NO,Escoger un dato de la lista desplegable"</formula1>
    </dataValidation>
    <dataValidation allowBlank="1" showInputMessage="1" showErrorMessage="1" prompt="¿Dar lugar a procesos fiscales?" sqref="AC11" xr:uid="{DFC3BF7B-72CF-4F20-90B3-F0999E173A59}"/>
    <dataValidation type="list" allowBlank="1" showInputMessage="1" showErrorMessage="1" prompt="¿Dar lugar a procesos disciplinarios?" sqref="AB12:AB61" xr:uid="{88C73232-C219-444D-B45E-C14EEACF458F}">
      <formula1>"SI,NO,Escoger un dato de la lista desplegable"</formula1>
    </dataValidation>
    <dataValidation allowBlank="1" showInputMessage="1" showErrorMessage="1" prompt="¿Dar lugar a procesos disciplinarios?" sqref="AB11" xr:uid="{5239FC67-D44B-4F88-948A-B1CFDC20C2C6}"/>
    <dataValidation type="list" allowBlank="1" showInputMessage="1" showErrorMessage="1" prompt="¿Dar lugar a procesos sancionatorios?" sqref="AA12:AA61" xr:uid="{85615D0B-331B-4508-8813-16E1891209A7}">
      <formula1>"SI,NO,Escoger un dato de la lista desplegable"</formula1>
    </dataValidation>
    <dataValidation allowBlank="1" showInputMessage="1" showErrorMessage="1" prompt="¿Dar lugar a procesos sancionatorios?" sqref="AA11" xr:uid="{BFCC681A-5114-472E-AE15-80B296080501}"/>
    <dataValidation type="list" allowBlank="1" showInputMessage="1" showErrorMessage="1" prompt="¿Generar intervención de los órganos de control, de la Fiscalía, u otro ente?" sqref="Z12:Z61" xr:uid="{4D21B58E-771C-4FE4-9BB7-7A8AD78F0827}">
      <formula1>"SI,NO,Escoger un dato de la lista desplegable"</formula1>
    </dataValidation>
    <dataValidation allowBlank="1" showInputMessage="1" showErrorMessage="1" prompt="¿Generar intervención de los órganos de control, de la Fiscalía, u otro ente?" sqref="Z11" xr:uid="{79D04A3A-8323-4694-9CEC-49C8B4041926}"/>
    <dataValidation type="list" allowBlank="1" showInputMessage="1" showErrorMessage="1" prompt="¿Generar pérdida de información de la Entidad?" sqref="Y12:Y61" xr:uid="{7F82B291-3C53-4C9E-B567-A0250333D472}">
      <formula1>"SI,NO,Escoger un dato de la lista desplegable"</formula1>
    </dataValidation>
    <dataValidation allowBlank="1" showInputMessage="1" showErrorMessage="1" prompt="¿Generar pérdida de información de la Entidad?" sqref="Y11" xr:uid="{6AAC55C6-D978-4222-A049-8EA0CEF7774B}"/>
    <dataValidation type="list" allowBlank="1" showInputMessage="1" showErrorMessage="1" prompt="¿Dar lugar al detrimento de calidad de vida de la comunidad por la pérdida del bien o servicios o los recursos públicos?" sqref="X12:X61" xr:uid="{F9503B4A-46F6-4E65-8B5A-0383F60E0C8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371A056-9C59-4B38-A06D-7F10048277C7}"/>
    <dataValidation type="list" allowBlank="1" showInputMessage="1" showErrorMessage="1" prompt="¿Afectar la generación de los productos o la prestación de servicios?" sqref="W12:W61" xr:uid="{90ABC56C-B3F0-41CB-A173-1E5AB17D7852}">
      <formula1>"SI,NO,Escoger un dato de la lista desplegable"</formula1>
    </dataValidation>
    <dataValidation allowBlank="1" showInputMessage="1" showErrorMessage="1" prompt="¿Afectar la generación de los productos o la prestación de servicios?" sqref="W11" xr:uid="{088540CE-9CAE-45F1-A576-FA2FEFFB443D}"/>
    <dataValidation type="list" allowBlank="1" showInputMessage="1" showErrorMessage="1" prompt="¿Generar pérdida de recursos económicos?" sqref="V12:V61" xr:uid="{D8CE3ED6-E628-4BEB-8BE3-83E2C4BFDCA9}">
      <formula1>"SI,NO,Escoger un dato de la lista desplegable"</formula1>
    </dataValidation>
    <dataValidation allowBlank="1" showInputMessage="1" showErrorMessage="1" prompt="¿Generar pérdida de recursos económicos?" sqref="V11" xr:uid="{C4272108-051D-4AB6-B4C6-A5AFA228F2FE}"/>
    <dataValidation type="list" allowBlank="1" showInputMessage="1" showErrorMessage="1" prompt="¿Generar pérdida de confianza de la Entidad, afectando su reputación?" sqref="U12:U61" xr:uid="{0503B64D-4B6A-4D24-B6D9-0C64F132DE84}">
      <formula1>"SI,NO,Escoger un dato de la lista desplegable"</formula1>
    </dataValidation>
    <dataValidation allowBlank="1" showInputMessage="1" showErrorMessage="1" prompt="¿Generar pérdida de confianza de la Entidad, afectando su reputación?" sqref="U11" xr:uid="{8E4E0F71-144F-4B59-9680-3FE5E7101A1B}"/>
    <dataValidation type="list" allowBlank="1" showInputMessage="1" showErrorMessage="1" prompt="¿Afectar el cumplimiento de la misión del sector al que pertenece la Entidad?" sqref="T12:T61" xr:uid="{18342D21-5825-4752-9ABB-1160D2447937}">
      <formula1>"SI,NO,Escoger un dato de la lista desplegable"</formula1>
    </dataValidation>
    <dataValidation allowBlank="1" showInputMessage="1" showErrorMessage="1" prompt="¿Afectar el cumplimiento de la misión del sector al que pertenece la Entidad?" sqref="T11" xr:uid="{7ACA7AD7-1470-464E-A89B-CA378142D1C6}"/>
    <dataValidation type="list" allowBlank="1" showInputMessage="1" showErrorMessage="1" prompt="¿Afectar el cumplimiento de misión de la Entidad?" sqref="S12:S61" xr:uid="{B8BCE390-2B29-4457-8C71-4DAFB4CD168B}">
      <formula1>"SI,NO,Escoger un dato de la lista desplegable"</formula1>
    </dataValidation>
    <dataValidation allowBlank="1" showInputMessage="1" showErrorMessage="1" prompt="¿Afectar el cumplimiento de misión de la Entidad?" sqref="S11" xr:uid="{96F8EEAA-3F23-4985-9D7E-9BAC0F5BD76D}"/>
    <dataValidation type="list" allowBlank="1" showInputMessage="1" showErrorMessage="1" prompt="¿Afectar el cumplimiento de metas y objetivos de la dependencia?" sqref="R12:R61" xr:uid="{AEBABE34-DAB4-4125-B7A7-E7F47BB1B2AC}">
      <formula1>"SI,NO,Escoger un dato de la lista desplegable"</formula1>
    </dataValidation>
    <dataValidation allowBlank="1" showInputMessage="1" showErrorMessage="1" prompt="¿Afectar el cumplimiento de metas y objetivos de la dependencia?" sqref="R11" xr:uid="{3A25A668-3C16-4EDC-9124-6EA819A51C2B}"/>
    <dataValidation type="list" allowBlank="1" showInputMessage="1" showErrorMessage="1" prompt="¿Afectar al grupo de funcionarios del proceso?" sqref="Q12:Q61" xr:uid="{8D73F739-C52A-47EF-822E-24544012FFE1}">
      <formula1>"SI,NO,Escoger un dato de la lista desplegable"</formula1>
    </dataValidation>
    <dataValidation allowBlank="1" showInputMessage="1" showErrorMessage="1" prompt="¿Afectar al grupo de funcionarios del proceso?" sqref="Q11" xr:uid="{62B80A82-836E-46AA-825D-5CE5E0C3045C}"/>
    <dataValidation allowBlank="1" showInputMessage="1" showErrorMessage="1" prompt="Son los efectos ocasionados por la ocurrencia de un riesgo que afecta los objetivos o procesos de la entidad. Pueden ser una pérdida, un daño, un perjuicio, un detrimento." sqref="M9:M11" xr:uid="{B183AB9F-2673-4387-AC11-AD3DF1B99B64}"/>
    <dataValidation type="list" allowBlank="1" showInputMessage="1" showErrorMessage="1" sqref="BG12:BG61" xr:uid="{D6ECA080-B123-4AAB-9104-4275C66F03CF}">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3B22B6F1-BACB-425D-BCFD-457D66A9C4D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1DACF79-3375-4FFC-996C-C7D3F257F51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E1941E66-2EEA-45E8-B1C5-4128BA80D4B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49A4152-9D6C-4CF5-9D7F-C4442D198E2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8ADE2E3-B840-4EF9-B0CC-D3416E2E3363}">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66C5D4B4-D1E8-469D-AF3D-EA794ED9CADC}">
      <formula1>"Adecuado,Inadecuado,Escoger un dato de la lista desplegable"</formula1>
    </dataValidation>
    <dataValidation type="list" allowBlank="1" showInputMessage="1" showErrorMessage="1" prompt="¿Existen un responsable asignado a la ejecución del control?" sqref="AW12:AW61" xr:uid="{6B2BD0A3-CE4F-4D03-8A7F-2F2181863514}">
      <formula1>"Asignado,No Asignado,Escoger un dato de la lista desplegable"</formula1>
    </dataValidation>
    <dataValidation type="list" allowBlank="1" showInputMessage="1" showErrorMessage="1" sqref="AV12:AV61" xr:uid="{788C95DD-481D-4C88-96B4-7DC4C0860F13}">
      <formula1>"Escoger un dato de la lista desplegable,Preventivo,Detectivo"</formula1>
    </dataValidation>
    <dataValidation type="list" allowBlank="1" showInputMessage="1" showErrorMessage="1" sqref="AQ12:AQ61" xr:uid="{D60EB8F3-39CD-4FA4-B87E-A97CD1867A61}">
      <formula1>"Escoger un dato de la lista desplegable,Por Tramite, Diario, Semanal, Quincenal, Mensual, Bimestral, Trimestral, Semestral,Anual"</formula1>
    </dataValidation>
    <dataValidation type="list" allowBlank="1" showInputMessage="1" showErrorMessage="1" sqref="F12:I61" xr:uid="{3FF65FAA-13F5-4B70-BC65-86FCFCF69213}">
      <formula1>"SI,NO,Escoger un dato de la lista desplegable"</formula1>
    </dataValidation>
    <dataValidation type="list" allowBlank="1" showInputMessage="1" showErrorMessage="1" sqref="N12:N61" xr:uid="{F59B0323-0C5B-4125-972B-B952C7B6581F}">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C3EDCCF-D16A-475B-B868-3C41513865B7}">
          <x14:formula1>
            <xm:f>DATOS!$J$15:$J$19</xm:f>
          </x14:formula1>
          <xm:sqref>AM12:AM61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80A7D-78FB-4CBC-B5F3-58CDFAE0CC6C}">
  <sheetPr>
    <pageSetUpPr fitToPage="1"/>
  </sheetPr>
  <dimension ref="B2:BS61"/>
  <sheetViews>
    <sheetView zoomScale="60" zoomScaleNormal="60"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409.2" customHeight="1" x14ac:dyDescent="0.3">
      <c r="B12" s="162">
        <v>1</v>
      </c>
      <c r="C12" s="165" t="s">
        <v>37</v>
      </c>
      <c r="D12" s="155" t="s">
        <v>569</v>
      </c>
      <c r="E12" s="155" t="s">
        <v>575</v>
      </c>
      <c r="F12" s="155" t="s">
        <v>170</v>
      </c>
      <c r="G12" s="155" t="s">
        <v>170</v>
      </c>
      <c r="H12" s="155" t="s">
        <v>170</v>
      </c>
      <c r="I12" s="155" t="s">
        <v>170</v>
      </c>
      <c r="J12" s="155" t="str">
        <f>IF(AND((F12="SI"),(G12="SI"),(H12="SI"),(I12="SI")),"Si es Riesgo de Corrupción","No es Riesgo de Corrupción")</f>
        <v>Si es Riesgo de Corrupción</v>
      </c>
      <c r="K12" s="50">
        <v>1</v>
      </c>
      <c r="L12" s="51" t="s">
        <v>570</v>
      </c>
      <c r="M12" s="157" t="s">
        <v>571</v>
      </c>
      <c r="N12" s="171">
        <v>3</v>
      </c>
      <c r="O12" s="149" t="str">
        <f>IF(N12=1,"Rara vez",IF(N12=2,"Improbable",IF(N12=3,"Posible",IF(N12=4,"Probable",IF(N12=5,"Casi seguro","Definir el nivel de probabilidad")))))</f>
        <v>Posible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148" t="s">
        <v>170</v>
      </c>
      <c r="R12" s="148" t="s">
        <v>170</v>
      </c>
      <c r="S12" s="148" t="s">
        <v>170</v>
      </c>
      <c r="T12" s="148" t="s">
        <v>170</v>
      </c>
      <c r="U12" s="148" t="s">
        <v>170</v>
      </c>
      <c r="V12" s="148" t="s">
        <v>170</v>
      </c>
      <c r="W12" s="148" t="s">
        <v>170</v>
      </c>
      <c r="X12" s="148" t="s">
        <v>170</v>
      </c>
      <c r="Y12" s="148" t="s">
        <v>170</v>
      </c>
      <c r="Z12" s="148" t="s">
        <v>170</v>
      </c>
      <c r="AA12" s="148" t="s">
        <v>170</v>
      </c>
      <c r="AB12" s="148" t="s">
        <v>170</v>
      </c>
      <c r="AC12" s="148" t="s">
        <v>170</v>
      </c>
      <c r="AD12" s="148" t="s">
        <v>170</v>
      </c>
      <c r="AE12" s="148" t="s">
        <v>170</v>
      </c>
      <c r="AF12" s="148" t="s">
        <v>170</v>
      </c>
      <c r="AG12" s="148" t="s">
        <v>170</v>
      </c>
      <c r="AH12" s="148" t="s">
        <v>170</v>
      </c>
      <c r="AI12" s="148" t="s">
        <v>170</v>
      </c>
      <c r="AJ12" s="148" t="str">
        <f t="shared" ref="AJ12:AJ22" si="0">IF(AF12="SI","Impacto Catastrófico por lesoines o perdida de vidas humanas",(COUNTIF(Q12:AE21,"SI")+COUNTIF(AG12:AI21,"SI")))</f>
        <v>Impacto Catastrófico por lesoines o perdida de vidas humanas</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576</v>
      </c>
      <c r="AP12" s="53" t="s">
        <v>572</v>
      </c>
      <c r="AQ12" s="53" t="s">
        <v>219</v>
      </c>
      <c r="AR12" s="53" t="s">
        <v>577</v>
      </c>
      <c r="AS12" s="53" t="s">
        <v>578</v>
      </c>
      <c r="AT12" s="53" t="s">
        <v>573</v>
      </c>
      <c r="AU12" s="53" t="s">
        <v>574</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579</v>
      </c>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NofwS5w38uMnCt8p6HwADgLkMZhhO4Z1i4crcg0cSS6ArX/ORAgRjfJMXrOhkZkrwjy8EvCqFaPbmk1XVnZ6lA==" saltValue="1NxPe5MJEOPoAVb1bOlyMQ=="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31" priority="23" operator="containsText" text="Si es Riesgo de Corrupción">
      <formula>NOT(ISERROR(SEARCH("Si es Riesgo de Corrupción",J12)))</formula>
    </cfRule>
    <cfRule type="containsText" dxfId="430" priority="24" operator="containsText" text="No es Riesgo de Corrupción">
      <formula>NOT(ISERROR(SEARCH("No es Riesgo de Corrupción",J12)))</formula>
    </cfRule>
  </conditionalFormatting>
  <conditionalFormatting sqref="L12:M21">
    <cfRule type="containsText" dxfId="429" priority="22" operator="containsText" text="Espacio para describir ">
      <formula>NOT(ISERROR(SEARCH("Espacio para describir ",L12)))</formula>
    </cfRule>
  </conditionalFormatting>
  <conditionalFormatting sqref="Q12:AI61 AQ12:AQ61 AV12:BC61 BG12:BG61 BO12:BO61 N12:N61">
    <cfRule type="containsText" dxfId="428" priority="21" operator="containsText" text="Escoger un dato de la lista desplegable">
      <formula>NOT(ISERROR(SEARCH("Escoger un dato de la lista desplegable",N12)))</formula>
    </cfRule>
  </conditionalFormatting>
  <conditionalFormatting sqref="AO12:AO61">
    <cfRule type="containsText" dxfId="427" priority="20" operator="containsText" text="REDACTAR CONTROL">
      <formula>NOT(ISERROR(SEARCH("REDACTAR CONTROL",AO12)))</formula>
    </cfRule>
  </conditionalFormatting>
  <conditionalFormatting sqref="AL12 BR12">
    <cfRule type="containsText" dxfId="426" priority="17" operator="containsText" text="Extremo">
      <formula>NOT(ISERROR(SEARCH("Extremo",AL12)))</formula>
    </cfRule>
    <cfRule type="containsText" dxfId="425" priority="18" operator="containsText" text="Alto">
      <formula>NOT(ISERROR(SEARCH("Alto",AL12)))</formula>
    </cfRule>
    <cfRule type="containsText" dxfId="424" priority="19" operator="containsText" text="Moderado">
      <formula>NOT(ISERROR(SEARCH("Moderado",AL12)))</formula>
    </cfRule>
  </conditionalFormatting>
  <conditionalFormatting sqref="L22:M31">
    <cfRule type="containsText" dxfId="423" priority="16" operator="containsText" text="Espacio para describir ">
      <formula>NOT(ISERROR(SEARCH("Espacio para describir ",L22)))</formula>
    </cfRule>
  </conditionalFormatting>
  <conditionalFormatting sqref="AL22 BR22">
    <cfRule type="containsText" dxfId="422" priority="13" operator="containsText" text="Extremo">
      <formula>NOT(ISERROR(SEARCH("Extremo",AL22)))</formula>
    </cfRule>
    <cfRule type="containsText" dxfId="421" priority="14" operator="containsText" text="Alto">
      <formula>NOT(ISERROR(SEARCH("Alto",AL22)))</formula>
    </cfRule>
    <cfRule type="containsText" dxfId="420" priority="15" operator="containsText" text="Moderado">
      <formula>NOT(ISERROR(SEARCH("Moderado",AL22)))</formula>
    </cfRule>
  </conditionalFormatting>
  <conditionalFormatting sqref="L32:M41">
    <cfRule type="containsText" dxfId="419" priority="12" operator="containsText" text="Espacio para describir ">
      <formula>NOT(ISERROR(SEARCH("Espacio para describir ",L32)))</formula>
    </cfRule>
  </conditionalFormatting>
  <conditionalFormatting sqref="AL32 BR32">
    <cfRule type="containsText" dxfId="418" priority="9" operator="containsText" text="Extremo">
      <formula>NOT(ISERROR(SEARCH("Extremo",AL32)))</formula>
    </cfRule>
    <cfRule type="containsText" dxfId="417" priority="10" operator="containsText" text="Alto">
      <formula>NOT(ISERROR(SEARCH("Alto",AL32)))</formula>
    </cfRule>
    <cfRule type="containsText" dxfId="416" priority="11" operator="containsText" text="Moderado">
      <formula>NOT(ISERROR(SEARCH("Moderado",AL32)))</formula>
    </cfRule>
  </conditionalFormatting>
  <conditionalFormatting sqref="L42:M51">
    <cfRule type="containsText" dxfId="415" priority="8" operator="containsText" text="Espacio para describir ">
      <formula>NOT(ISERROR(SEARCH("Espacio para describir ",L42)))</formula>
    </cfRule>
  </conditionalFormatting>
  <conditionalFormatting sqref="AL42 BR42">
    <cfRule type="containsText" dxfId="414" priority="5" operator="containsText" text="Extremo">
      <formula>NOT(ISERROR(SEARCH("Extremo",AL42)))</formula>
    </cfRule>
    <cfRule type="containsText" dxfId="413" priority="6" operator="containsText" text="Alto">
      <formula>NOT(ISERROR(SEARCH("Alto",AL42)))</formula>
    </cfRule>
    <cfRule type="containsText" dxfId="412" priority="7" operator="containsText" text="Moderado">
      <formula>NOT(ISERROR(SEARCH("Moderado",AL42)))</formula>
    </cfRule>
  </conditionalFormatting>
  <conditionalFormatting sqref="L52:M61">
    <cfRule type="containsText" dxfId="411" priority="4" operator="containsText" text="Espacio para describir ">
      <formula>NOT(ISERROR(SEARCH("Espacio para describir ",L52)))</formula>
    </cfRule>
  </conditionalFormatting>
  <conditionalFormatting sqref="AL52 BR52">
    <cfRule type="containsText" dxfId="410" priority="1" operator="containsText" text="Extremo">
      <formula>NOT(ISERROR(SEARCH("Extremo",AL52)))</formula>
    </cfRule>
    <cfRule type="containsText" dxfId="409" priority="2" operator="containsText" text="Alto">
      <formula>NOT(ISERROR(SEARCH("Alto",AL52)))</formula>
    </cfRule>
    <cfRule type="containsText" dxfId="40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27A2803-E9DA-48E4-A18E-50D1D35E0E50}"/>
    <dataValidation allowBlank="1" showInputMessage="1" showErrorMessage="1" prompt="¿Se deja evidencia o rastro de la ejecución del control, que permita a cualquier tercero con la evidencia, llegar a la misma conclusión?." sqref="BC11" xr:uid="{025E532B-E5DD-4B6D-9613-7FCE02C5B0A0}"/>
    <dataValidation allowBlank="1" showInputMessage="1" showErrorMessage="1" prompt="¿Las observaciones, desviaciones o diferencias identificadas como resultados de la ejecución del control son investigadas y resueltas de manera oportuna?" sqref="BB11" xr:uid="{27184383-3546-423F-ADE1-E5C76E850BAA}"/>
    <dataValidation allowBlank="1" showInputMessage="1" showErrorMessage="1" prompt="¿La fuente de información que se utiliza en el desarrollo del control es información confiable que permita mitigar el riesgo?." sqref="BA11" xr:uid="{FD7DD101-EF7C-474F-BA77-C06B7630EA3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4037BD8-5683-4A83-8752-73B98B60FB63}"/>
    <dataValidation allowBlank="1" showInputMessage="1" showErrorMessage="1" prompt="¿La oportunidad en que se ejecuta el control ayuda a prevenir la mitigación del riesgo o a detectar la materialización del riesgo de manera oportuna?" sqref="AY11" xr:uid="{1BF6652F-7C2E-47F2-B502-A11CE15833A0}"/>
    <dataValidation allowBlank="1" showInputMessage="1" showErrorMessage="1" prompt="El responsable tiene autoridad y adecuada segregación de funciones en la ejecución del control?" sqref="AX11" xr:uid="{CB0295A9-60F2-4B25-9F9F-36AC40E2DC36}"/>
    <dataValidation allowBlank="1" showInputMessage="1" showErrorMessage="1" prompt="¿Existen un responsable asignado a la ejecución del control?" sqref="AW11" xr:uid="{91925F46-99FD-4347-AECB-EA5693504E1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2472C6-DDB7-482D-8A5A-3792DC888F76}"/>
    <dataValidation type="list" allowBlank="1" showInputMessage="1" showErrorMessage="1" prompt="¿Genera Impacto ambiental?" sqref="AI12:AI61" xr:uid="{4F746BE8-DA72-4AF1-BE21-DF9ABEE36EC1}">
      <formula1>"SI,NO,Escoger un dato de la lista desplegable"</formula1>
    </dataValidation>
    <dataValidation allowBlank="1" showInputMessage="1" showErrorMessage="1" prompt="¿Genera Impacto ambiental?" sqref="AI11" xr:uid="{45660B1C-4F4E-4027-A19D-B6839E7B576A}"/>
    <dataValidation type="list" allowBlank="1" showInputMessage="1" showErrorMessage="1" prompt="¿Afectar la imagen nacional?" sqref="AH12:AH61" xr:uid="{C61B3130-90E8-4BE2-82FE-373F903C1C46}">
      <formula1>"SI,NO,Escoger un dato de la lista desplegable"</formula1>
    </dataValidation>
    <dataValidation allowBlank="1" showInputMessage="1" showErrorMessage="1" prompt="¿Afectar la imagen nacional?" sqref="AH11" xr:uid="{09F90317-4596-4754-B10C-17223AB12246}"/>
    <dataValidation type="list" allowBlank="1" showInputMessage="1" showErrorMessage="1" prompt="¿Afectar la imagen regional?" sqref="AG12:AG61" xr:uid="{757F826C-DCB7-47A6-99BB-4E0C7061C090}">
      <formula1>"SI,NO,Escoger un dato de la lista desplegable"</formula1>
    </dataValidation>
    <dataValidation allowBlank="1" showInputMessage="1" showErrorMessage="1" prompt="¿Afectar la imagen regional?" sqref="AG11" xr:uid="{43A87DF1-E348-4594-AC0C-DD36C0520DA9}"/>
    <dataValidation type="list" allowBlank="1" showInputMessage="1" showErrorMessage="1" prompt="¿Ocasionar lesiones físicas o pérdida de vidas humanas?_x000a_NOTA: si esta respuesta es afirmativa, el impacto sera considerado como catastrófico." sqref="AF12:AF61" xr:uid="{E0EDA0D0-C10E-4A7F-9988-D285CD89BFD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A6ED5A2-0BCE-44AA-A2F0-2A372FB22ED2}"/>
    <dataValidation type="list" allowBlank="1" showInputMessage="1" showErrorMessage="1" prompt="¿Generar pérdida de credibilidad del sector?" sqref="AE12:AE61" xr:uid="{1DCB4F4B-660A-4E6B-90EB-ECC8D6CAD71C}">
      <formula1>"SI,NO,Escoger un dato de la lista desplegable"</formula1>
    </dataValidation>
    <dataValidation allowBlank="1" showInputMessage="1" showErrorMessage="1" prompt="¿Generar pérdida de credibilidad del sector?" sqref="AE11" xr:uid="{2788CA47-1D6F-4CF4-9D23-E6C18D05717B}"/>
    <dataValidation type="list" allowBlank="1" showInputMessage="1" showErrorMessage="1" prompt="¿Dar lugar a procesos penales?" sqref="AD12:AD61" xr:uid="{9C65FBA6-7110-450F-81AC-5619BF932B5C}">
      <formula1>"SI,NO,Escoger un dato de la lista desplegable"</formula1>
    </dataValidation>
    <dataValidation allowBlank="1" showInputMessage="1" showErrorMessage="1" prompt="¿Dar lugar a procesos penales?" sqref="AD11" xr:uid="{A75BC903-508D-4BCE-817F-6A64FF4C5763}"/>
    <dataValidation type="list" allowBlank="1" showInputMessage="1" showErrorMessage="1" prompt="¿Dar lugar a procesos fiscales?" sqref="AC12:AC61" xr:uid="{A023ECB6-EDD5-473C-A951-3AF03086DA7C}">
      <formula1>"SI,NO,Escoger un dato de la lista desplegable"</formula1>
    </dataValidation>
    <dataValidation allowBlank="1" showInputMessage="1" showErrorMessage="1" prompt="¿Dar lugar a procesos fiscales?" sqref="AC11" xr:uid="{0B965BD1-2E3D-4EA4-9C58-2266E3C628F3}"/>
    <dataValidation type="list" allowBlank="1" showInputMessage="1" showErrorMessage="1" prompt="¿Dar lugar a procesos disciplinarios?" sqref="AB12:AB61" xr:uid="{F8538594-6804-4E89-B913-9BD2E8684A83}">
      <formula1>"SI,NO,Escoger un dato de la lista desplegable"</formula1>
    </dataValidation>
    <dataValidation allowBlank="1" showInputMessage="1" showErrorMessage="1" prompt="¿Dar lugar a procesos disciplinarios?" sqref="AB11" xr:uid="{7466789C-83BA-4C2B-AD4F-D9B8646DB9BD}"/>
    <dataValidation type="list" allowBlank="1" showInputMessage="1" showErrorMessage="1" prompt="¿Dar lugar a procesos sancionatorios?" sqref="AA12:AA61" xr:uid="{5B1BA8E9-616D-4DF5-A63A-B78CD6A1BCA7}">
      <formula1>"SI,NO,Escoger un dato de la lista desplegable"</formula1>
    </dataValidation>
    <dataValidation allowBlank="1" showInputMessage="1" showErrorMessage="1" prompt="¿Dar lugar a procesos sancionatorios?" sqref="AA11" xr:uid="{D30584B4-313D-4EBB-88FF-E759DB492621}"/>
    <dataValidation type="list" allowBlank="1" showInputMessage="1" showErrorMessage="1" prompt="¿Generar intervención de los órganos de control, de la Fiscalía, u otro ente?" sqref="Z12:Z61" xr:uid="{F40A34E9-23F2-4A8E-8037-F2F8D88A20D7}">
      <formula1>"SI,NO,Escoger un dato de la lista desplegable"</formula1>
    </dataValidation>
    <dataValidation allowBlank="1" showInputMessage="1" showErrorMessage="1" prompt="¿Generar intervención de los órganos de control, de la Fiscalía, u otro ente?" sqref="Z11" xr:uid="{F2662AC8-CE54-4752-ABFC-E8D717566EE7}"/>
    <dataValidation type="list" allowBlank="1" showInputMessage="1" showErrorMessage="1" prompt="¿Generar pérdida de información de la Entidad?" sqref="Y12:Y61" xr:uid="{77ED908D-7501-477B-B25F-0785B3916ABA}">
      <formula1>"SI,NO,Escoger un dato de la lista desplegable"</formula1>
    </dataValidation>
    <dataValidation allowBlank="1" showInputMessage="1" showErrorMessage="1" prompt="¿Generar pérdida de información de la Entidad?" sqref="Y11" xr:uid="{9DD0B453-6547-4A64-9D98-A16A85BAC5AF}"/>
    <dataValidation type="list" allowBlank="1" showInputMessage="1" showErrorMessage="1" prompt="¿Dar lugar al detrimento de calidad de vida de la comunidad por la pérdida del bien o servicios o los recursos públicos?" sqref="X12:X61" xr:uid="{CC43BDFC-9750-4D9E-B279-8648124D967C}">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3FA6138-45F3-42E7-89CB-ADA610F48A11}"/>
    <dataValidation type="list" allowBlank="1" showInputMessage="1" showErrorMessage="1" prompt="¿Afectar la generación de los productos o la prestación de servicios?" sqref="W12:W61" xr:uid="{D46B7241-E50A-40C4-B297-D27E7B5311FC}">
      <formula1>"SI,NO,Escoger un dato de la lista desplegable"</formula1>
    </dataValidation>
    <dataValidation allowBlank="1" showInputMessage="1" showErrorMessage="1" prompt="¿Afectar la generación de los productos o la prestación de servicios?" sqref="W11" xr:uid="{0A35813F-6DE7-49B2-92B0-AB6F93C977F6}"/>
    <dataValidation type="list" allowBlank="1" showInputMessage="1" showErrorMessage="1" prompt="¿Generar pérdida de recursos económicos?" sqref="V12:V61" xr:uid="{B6081E6A-202E-4722-A389-FBF20FF542E0}">
      <formula1>"SI,NO,Escoger un dato de la lista desplegable"</formula1>
    </dataValidation>
    <dataValidation allowBlank="1" showInputMessage="1" showErrorMessage="1" prompt="¿Generar pérdida de recursos económicos?" sqref="V11" xr:uid="{7D023076-1F0D-42CF-B9D9-0661B844009B}"/>
    <dataValidation type="list" allowBlank="1" showInputMessage="1" showErrorMessage="1" prompt="¿Generar pérdida de confianza de la Entidad, afectando su reputación?" sqref="U12:U61" xr:uid="{BDD257C3-52C2-4A94-AECC-60E99D449FC3}">
      <formula1>"SI,NO,Escoger un dato de la lista desplegable"</formula1>
    </dataValidation>
    <dataValidation allowBlank="1" showInputMessage="1" showErrorMessage="1" prompt="¿Generar pérdida de confianza de la Entidad, afectando su reputación?" sqref="U11" xr:uid="{FD53825E-EB25-4C88-8849-0ECF722C4A53}"/>
    <dataValidation type="list" allowBlank="1" showInputMessage="1" showErrorMessage="1" prompt="¿Afectar el cumplimiento de la misión del sector al que pertenece la Entidad?" sqref="T12:T61" xr:uid="{70EB01F2-8943-4308-91EE-B546306D3BDB}">
      <formula1>"SI,NO,Escoger un dato de la lista desplegable"</formula1>
    </dataValidation>
    <dataValidation allowBlank="1" showInputMessage="1" showErrorMessage="1" prompt="¿Afectar el cumplimiento de la misión del sector al que pertenece la Entidad?" sqref="T11" xr:uid="{5629E904-4D37-48B5-BB52-3FE26D8E102A}"/>
    <dataValidation type="list" allowBlank="1" showInputMessage="1" showErrorMessage="1" prompt="¿Afectar el cumplimiento de misión de la Entidad?" sqref="S12:S61" xr:uid="{C3E28B42-9D9D-4DC9-89DB-506E8FBF5B64}">
      <formula1>"SI,NO,Escoger un dato de la lista desplegable"</formula1>
    </dataValidation>
    <dataValidation allowBlank="1" showInputMessage="1" showErrorMessage="1" prompt="¿Afectar el cumplimiento de misión de la Entidad?" sqref="S11" xr:uid="{C96F010A-B529-4137-8B18-4AD944B94787}"/>
    <dataValidation type="list" allowBlank="1" showInputMessage="1" showErrorMessage="1" prompt="¿Afectar el cumplimiento de metas y objetivos de la dependencia?" sqref="R12:R61" xr:uid="{19640B68-131B-450C-882F-BFEA82E45730}">
      <formula1>"SI,NO,Escoger un dato de la lista desplegable"</formula1>
    </dataValidation>
    <dataValidation allowBlank="1" showInputMessage="1" showErrorMessage="1" prompt="¿Afectar el cumplimiento de metas y objetivos de la dependencia?" sqref="R11" xr:uid="{FCE7CC86-4D51-4F75-9231-0AF1C1F0726B}"/>
    <dataValidation type="list" allowBlank="1" showInputMessage="1" showErrorMessage="1" prompt="¿Afectar al grupo de funcionarios del proceso?" sqref="Q12:Q61" xr:uid="{80022DF7-CAB9-4BFB-A62F-04390592DC50}">
      <formula1>"SI,NO,Escoger un dato de la lista desplegable"</formula1>
    </dataValidation>
    <dataValidation allowBlank="1" showInputMessage="1" showErrorMessage="1" prompt="¿Afectar al grupo de funcionarios del proceso?" sqref="Q11" xr:uid="{1C4006D0-AA77-48A4-BF4D-9C18E2DDECE9}"/>
    <dataValidation allowBlank="1" showInputMessage="1" showErrorMessage="1" prompt="Son los efectos ocasionados por la ocurrencia de un riesgo que afecta los objetivos o procesos de la entidad. Pueden ser una pérdida, un daño, un perjuicio, un detrimento." sqref="M9:M11" xr:uid="{55AA4BE6-DF45-4AEA-9E08-E49A9EBC494B}"/>
    <dataValidation type="list" allowBlank="1" showInputMessage="1" showErrorMessage="1" sqref="BG12:BG61" xr:uid="{53E737C0-BA1F-4D46-8458-A90D2C9BCDB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05544B8-7BE3-4887-A833-AA09C2B50D2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A0E84F0-69DA-41BC-9B82-4E9A240AC66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545DD89E-4F74-40D5-851E-2EABF3E32F7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24B8808-1A5A-4416-BD82-D23B302FF2A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C387ECC-FAF1-4C57-B46F-F797E2C99233}">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6BCF548-9703-41B4-9B96-50088F7D2751}">
      <formula1>"Adecuado,Inadecuado,Escoger un dato de la lista desplegable"</formula1>
    </dataValidation>
    <dataValidation type="list" allowBlank="1" showInputMessage="1" showErrorMessage="1" prompt="¿Existen un responsable asignado a la ejecución del control?" sqref="AW12:AW61" xr:uid="{1DD94DAA-CFB5-4E60-8F1E-615777AA3670}">
      <formula1>"Asignado,No Asignado,Escoger un dato de la lista desplegable"</formula1>
    </dataValidation>
    <dataValidation type="list" allowBlank="1" showInputMessage="1" showErrorMessage="1" sqref="AV12:AV61" xr:uid="{E0C55D12-A0FF-4652-AE37-1ED2CEDB7069}">
      <formula1>"Escoger un dato de la lista desplegable,Preventivo,Detectivo"</formula1>
    </dataValidation>
    <dataValidation type="list" allowBlank="1" showInputMessage="1" showErrorMessage="1" sqref="AQ12:AQ61" xr:uid="{1F98249F-D519-4791-A6A3-D23F20C3FBDD}">
      <formula1>"Escoger un dato de la lista desplegable,Por Tramite, Diario, Semanal, Quincenal, Mensual, Bimestral, Trimestral, Semestral,Anual"</formula1>
    </dataValidation>
    <dataValidation type="list" allowBlank="1" showInputMessage="1" showErrorMessage="1" sqref="F12:I61" xr:uid="{A2EA4243-CF55-42FC-8FDF-06A29C1D0213}">
      <formula1>"SI,NO,Escoger un dato de la lista desplegable"</formula1>
    </dataValidation>
    <dataValidation type="list" allowBlank="1" showInputMessage="1" showErrorMessage="1" sqref="N12:N61" xr:uid="{7D1424C5-001E-431A-A971-9E59BACC92D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DC9355-9B0D-403B-85C7-004F3ACF2577}">
          <x14:formula1>
            <xm:f>DATOS!$J$15:$J$19</xm:f>
          </x14:formula1>
          <xm:sqref>AM12:AM61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2F8B-DE0F-45AB-93FC-A3450E32DD69}">
  <sheetPr>
    <pageSetUpPr fitToPage="1"/>
  </sheetPr>
  <dimension ref="B2:BS96"/>
  <sheetViews>
    <sheetView zoomScale="60" zoomScaleNormal="60" workbookViewId="0">
      <selection activeCell="AO12" sqref="A9:AO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09.4" customHeight="1" x14ac:dyDescent="0.3">
      <c r="B12" s="162">
        <v>1</v>
      </c>
      <c r="C12" s="165" t="s">
        <v>442</v>
      </c>
      <c r="D12" s="155" t="s">
        <v>443</v>
      </c>
      <c r="E12" s="155" t="s">
        <v>444</v>
      </c>
      <c r="F12" s="155" t="s">
        <v>170</v>
      </c>
      <c r="G12" s="155" t="s">
        <v>170</v>
      </c>
      <c r="H12" s="155" t="s">
        <v>170</v>
      </c>
      <c r="I12" s="155" t="s">
        <v>170</v>
      </c>
      <c r="J12" s="155" t="str">
        <f>IF(AND((F12="SI"),(G12="SI"),(H12="SI"),(I12="SI")),"Si es Riesgo de Corrupción","No es Riesgo de Corrupción")</f>
        <v>Si es Riesgo de Corrupción</v>
      </c>
      <c r="K12" s="50">
        <v>1</v>
      </c>
      <c r="L12" s="51" t="s">
        <v>445</v>
      </c>
      <c r="M12" s="157" t="s">
        <v>454</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170</v>
      </c>
      <c r="U12" s="148" t="s">
        <v>170</v>
      </c>
      <c r="V12" s="148" t="s">
        <v>170</v>
      </c>
      <c r="W12" s="148" t="s">
        <v>170</v>
      </c>
      <c r="X12" s="148" t="s">
        <v>170</v>
      </c>
      <c r="Y12" s="148" t="s">
        <v>173</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16</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446</v>
      </c>
      <c r="AP12" s="53" t="s">
        <v>455</v>
      </c>
      <c r="AQ12" s="53" t="s">
        <v>201</v>
      </c>
      <c r="AR12" s="53" t="s">
        <v>456</v>
      </c>
      <c r="AS12" s="53" t="s">
        <v>447</v>
      </c>
      <c r="AT12" s="53" t="s">
        <v>457</v>
      </c>
      <c r="AU12" s="53" t="s">
        <v>448</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453</v>
      </c>
    </row>
    <row r="13" spans="2:71" s="57" customFormat="1" ht="258" customHeight="1" x14ac:dyDescent="0.3">
      <c r="B13" s="163"/>
      <c r="C13" s="166"/>
      <c r="D13" s="155"/>
      <c r="E13" s="155"/>
      <c r="F13" s="155"/>
      <c r="G13" s="155"/>
      <c r="H13" s="155"/>
      <c r="I13" s="155"/>
      <c r="J13" s="155"/>
      <c r="K13" s="58">
        <v>2</v>
      </c>
      <c r="L13" s="59" t="s">
        <v>458</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449</v>
      </c>
      <c r="AP13" s="61" t="s">
        <v>459</v>
      </c>
      <c r="AQ13" s="61" t="s">
        <v>201</v>
      </c>
      <c r="AR13" s="61" t="s">
        <v>450</v>
      </c>
      <c r="AS13" s="61" t="s">
        <v>451</v>
      </c>
      <c r="AT13" s="61" t="s">
        <v>460</v>
      </c>
      <c r="AU13" s="61" t="s">
        <v>452</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sheetData>
  <sheetProtection algorithmName="SHA-512" hashValue="FvXFM6gMYm1umx88cEiinqBOt4NKB6JpbXutgWBs5SxcWeHwySoPTDzgYDFj0tzmAQWcTtpEr0QjpjoHYVKizQ==" saltValue="cdBXQCiFG/jfmU383jlzg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07" priority="23" operator="containsText" text="Si es Riesgo de Corrupción">
      <formula>NOT(ISERROR(SEARCH("Si es Riesgo de Corrupción",J12)))</formula>
    </cfRule>
    <cfRule type="containsText" dxfId="406" priority="24" operator="containsText" text="No es Riesgo de Corrupción">
      <formula>NOT(ISERROR(SEARCH("No es Riesgo de Corrupción",J12)))</formula>
    </cfRule>
  </conditionalFormatting>
  <conditionalFormatting sqref="L12:M21">
    <cfRule type="containsText" dxfId="405" priority="22" operator="containsText" text="Espacio para describir ">
      <formula>NOT(ISERROR(SEARCH("Espacio para describir ",L12)))</formula>
    </cfRule>
  </conditionalFormatting>
  <conditionalFormatting sqref="Q12:AI61 AQ12:AQ61 AV12:BC61 BG12:BG61 BO12:BO61 N12:N61">
    <cfRule type="containsText" dxfId="404" priority="21" operator="containsText" text="Escoger un dato de la lista desplegable">
      <formula>NOT(ISERROR(SEARCH("Escoger un dato de la lista desplegable",N12)))</formula>
    </cfRule>
  </conditionalFormatting>
  <conditionalFormatting sqref="AO12:AO61">
    <cfRule type="containsText" dxfId="403" priority="20" operator="containsText" text="REDACTAR CONTROL">
      <formula>NOT(ISERROR(SEARCH("REDACTAR CONTROL",AO12)))</formula>
    </cfRule>
  </conditionalFormatting>
  <conditionalFormatting sqref="AL12 BR12">
    <cfRule type="containsText" dxfId="402" priority="17" operator="containsText" text="Extremo">
      <formula>NOT(ISERROR(SEARCH("Extremo",AL12)))</formula>
    </cfRule>
    <cfRule type="containsText" dxfId="401" priority="18" operator="containsText" text="Alto">
      <formula>NOT(ISERROR(SEARCH("Alto",AL12)))</formula>
    </cfRule>
    <cfRule type="containsText" dxfId="400" priority="19" operator="containsText" text="Moderado">
      <formula>NOT(ISERROR(SEARCH("Moderado",AL12)))</formula>
    </cfRule>
  </conditionalFormatting>
  <conditionalFormatting sqref="L22:M31">
    <cfRule type="containsText" dxfId="399" priority="16" operator="containsText" text="Espacio para describir ">
      <formula>NOT(ISERROR(SEARCH("Espacio para describir ",L22)))</formula>
    </cfRule>
  </conditionalFormatting>
  <conditionalFormatting sqref="AL22 BR22">
    <cfRule type="containsText" dxfId="398" priority="13" operator="containsText" text="Extremo">
      <formula>NOT(ISERROR(SEARCH("Extremo",AL22)))</formula>
    </cfRule>
    <cfRule type="containsText" dxfId="397" priority="14" operator="containsText" text="Alto">
      <formula>NOT(ISERROR(SEARCH("Alto",AL22)))</formula>
    </cfRule>
    <cfRule type="containsText" dxfId="396" priority="15" operator="containsText" text="Moderado">
      <formula>NOT(ISERROR(SEARCH("Moderado",AL22)))</formula>
    </cfRule>
  </conditionalFormatting>
  <conditionalFormatting sqref="L32:M41">
    <cfRule type="containsText" dxfId="395" priority="12" operator="containsText" text="Espacio para describir ">
      <formula>NOT(ISERROR(SEARCH("Espacio para describir ",L32)))</formula>
    </cfRule>
  </conditionalFormatting>
  <conditionalFormatting sqref="AL32 BR32">
    <cfRule type="containsText" dxfId="394" priority="9" operator="containsText" text="Extremo">
      <formula>NOT(ISERROR(SEARCH("Extremo",AL32)))</formula>
    </cfRule>
    <cfRule type="containsText" dxfId="393" priority="10" operator="containsText" text="Alto">
      <formula>NOT(ISERROR(SEARCH("Alto",AL32)))</formula>
    </cfRule>
    <cfRule type="containsText" dxfId="392" priority="11" operator="containsText" text="Moderado">
      <formula>NOT(ISERROR(SEARCH("Moderado",AL32)))</formula>
    </cfRule>
  </conditionalFormatting>
  <conditionalFormatting sqref="L42:M51">
    <cfRule type="containsText" dxfId="391" priority="8" operator="containsText" text="Espacio para describir ">
      <formula>NOT(ISERROR(SEARCH("Espacio para describir ",L42)))</formula>
    </cfRule>
  </conditionalFormatting>
  <conditionalFormatting sqref="AL42 BR42">
    <cfRule type="containsText" dxfId="390" priority="5" operator="containsText" text="Extremo">
      <formula>NOT(ISERROR(SEARCH("Extremo",AL42)))</formula>
    </cfRule>
    <cfRule type="containsText" dxfId="389" priority="6" operator="containsText" text="Alto">
      <formula>NOT(ISERROR(SEARCH("Alto",AL42)))</formula>
    </cfRule>
    <cfRule type="containsText" dxfId="388" priority="7" operator="containsText" text="Moderado">
      <formula>NOT(ISERROR(SEARCH("Moderado",AL42)))</formula>
    </cfRule>
  </conditionalFormatting>
  <conditionalFormatting sqref="L52:M61">
    <cfRule type="containsText" dxfId="387" priority="4" operator="containsText" text="Espacio para describir ">
      <formula>NOT(ISERROR(SEARCH("Espacio para describir ",L52)))</formula>
    </cfRule>
  </conditionalFormatting>
  <conditionalFormatting sqref="AL52 BR52">
    <cfRule type="containsText" dxfId="386" priority="1" operator="containsText" text="Extremo">
      <formula>NOT(ISERROR(SEARCH("Extremo",AL52)))</formula>
    </cfRule>
    <cfRule type="containsText" dxfId="385" priority="2" operator="containsText" text="Alto">
      <formula>NOT(ISERROR(SEARCH("Alto",AL52)))</formula>
    </cfRule>
    <cfRule type="containsText" dxfId="38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166C8CC-6D29-491C-9110-F91E73BE8F09}"/>
    <dataValidation allowBlank="1" showInputMessage="1" showErrorMessage="1" prompt="¿Se deja evidencia o rastro de la ejecución del control, que permita a cualquier tercero con la evidencia, llegar a la misma conclusión?." sqref="BC11" xr:uid="{3D63EE51-8DBA-4058-9A94-C109DEDABB25}"/>
    <dataValidation allowBlank="1" showInputMessage="1" showErrorMessage="1" prompt="¿Las observaciones, desviaciones o diferencias identificadas como resultados de la ejecución del control son investigadas y resueltas de manera oportuna?" sqref="BB11" xr:uid="{B6CDBFC9-B480-4369-AF25-9642B351FB9C}"/>
    <dataValidation allowBlank="1" showInputMessage="1" showErrorMessage="1" prompt="¿La fuente de información que se utiliza en el desarrollo del control es información confiable que permita mitigar el riesgo?." sqref="BA11" xr:uid="{09356A3E-57D9-4509-83AF-5A7F8D35B7C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A7185B3-D994-4F94-B024-06D928ABE631}"/>
    <dataValidation allowBlank="1" showInputMessage="1" showErrorMessage="1" prompt="¿La oportunidad en que se ejecuta el control ayuda a prevenir la mitigación del riesgo o a detectar la materialización del riesgo de manera oportuna?" sqref="AY11" xr:uid="{0FFF0463-869C-4B8D-9195-BDA1DC325431}"/>
    <dataValidation allowBlank="1" showInputMessage="1" showErrorMessage="1" prompt="El responsable tiene autoridad y adecuada segregación de funciones en la ejecución del control?" sqref="AX11" xr:uid="{3A8448DE-BA6A-47DA-878B-2EDCC4AA7F9F}"/>
    <dataValidation allowBlank="1" showInputMessage="1" showErrorMessage="1" prompt="¿Existen un responsable asignado a la ejecución del control?" sqref="AW11" xr:uid="{FD03F17D-FB7F-4086-A4EE-A8140E34F6B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57E39D7-2728-4DB6-BEFC-283F6D935F9F}"/>
    <dataValidation type="list" allowBlank="1" showInputMessage="1" showErrorMessage="1" prompt="¿Genera Impacto ambiental?" sqref="AI12:AI61" xr:uid="{48C40355-235F-4D20-A706-FFB945437D41}">
      <formula1>"SI,NO,Escoger un dato de la lista desplegable"</formula1>
    </dataValidation>
    <dataValidation allowBlank="1" showInputMessage="1" showErrorMessage="1" prompt="¿Genera Impacto ambiental?" sqref="AI11" xr:uid="{8DA21FA9-7D9F-4078-B063-B3740D72C210}"/>
    <dataValidation type="list" allowBlank="1" showInputMessage="1" showErrorMessage="1" prompt="¿Afectar la imagen nacional?" sqref="AH12:AH61" xr:uid="{6B470DF9-63BF-46E4-B89C-9C16D48CE32C}">
      <formula1>"SI,NO,Escoger un dato de la lista desplegable"</formula1>
    </dataValidation>
    <dataValidation allowBlank="1" showInputMessage="1" showErrorMessage="1" prompt="¿Afectar la imagen nacional?" sqref="AH11" xr:uid="{CF1B4C23-5A18-4527-AC4B-05886F2148DD}"/>
    <dataValidation type="list" allowBlank="1" showInputMessage="1" showErrorMessage="1" prompt="¿Afectar la imagen regional?" sqref="AG12:AG61" xr:uid="{D5998D22-9F81-45A8-867C-93B30BC99171}">
      <formula1>"SI,NO,Escoger un dato de la lista desplegable"</formula1>
    </dataValidation>
    <dataValidation allowBlank="1" showInputMessage="1" showErrorMessage="1" prompt="¿Afectar la imagen regional?" sqref="AG11" xr:uid="{A11B7063-D46E-4FE9-B508-20ECE425B142}"/>
    <dataValidation type="list" allowBlank="1" showInputMessage="1" showErrorMessage="1" prompt="¿Ocasionar lesiones físicas o pérdida de vidas humanas?_x000a_NOTA: si esta respuesta es afirmativa, el impacto sera considerado como catastrófico." sqref="AF12:AF61" xr:uid="{C780C553-E384-4418-B2AA-8BECED51F0E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A6EE7D9-28A9-4370-8D88-EE4A84768523}"/>
    <dataValidation type="list" allowBlank="1" showInputMessage="1" showErrorMessage="1" prompt="¿Generar pérdida de credibilidad del sector?" sqref="AE12:AE61" xr:uid="{60CDE13C-D9CD-4C1E-A68D-478C453F2AC4}">
      <formula1>"SI,NO,Escoger un dato de la lista desplegable"</formula1>
    </dataValidation>
    <dataValidation allowBlank="1" showInputMessage="1" showErrorMessage="1" prompt="¿Generar pérdida de credibilidad del sector?" sqref="AE11" xr:uid="{CB569F4A-EC08-4EF4-8505-E2AACBA0C82E}"/>
    <dataValidation type="list" allowBlank="1" showInputMessage="1" showErrorMessage="1" prompt="¿Dar lugar a procesos penales?" sqref="AD12:AD61" xr:uid="{7EFA65F1-1029-4F11-970B-8AAC964D38B7}">
      <formula1>"SI,NO,Escoger un dato de la lista desplegable"</formula1>
    </dataValidation>
    <dataValidation allowBlank="1" showInputMessage="1" showErrorMessage="1" prompt="¿Dar lugar a procesos penales?" sqref="AD11" xr:uid="{8F0AF11B-E9E2-42B3-88F0-279B53D2CA3A}"/>
    <dataValidation type="list" allowBlank="1" showInputMessage="1" showErrorMessage="1" prompt="¿Dar lugar a procesos fiscales?" sqref="AC12:AC61" xr:uid="{07E49709-A0A4-44FB-A024-4917E21FE5FD}">
      <formula1>"SI,NO,Escoger un dato de la lista desplegable"</formula1>
    </dataValidation>
    <dataValidation allowBlank="1" showInputMessage="1" showErrorMessage="1" prompt="¿Dar lugar a procesos fiscales?" sqref="AC11" xr:uid="{9665F452-0CC4-4E12-9859-B81347B080F2}"/>
    <dataValidation type="list" allowBlank="1" showInputMessage="1" showErrorMessage="1" prompt="¿Dar lugar a procesos disciplinarios?" sqref="AB12:AB61" xr:uid="{6563999F-CE21-41A0-B4CF-6C6D1F4E8C31}">
      <formula1>"SI,NO,Escoger un dato de la lista desplegable"</formula1>
    </dataValidation>
    <dataValidation allowBlank="1" showInputMessage="1" showErrorMessage="1" prompt="¿Dar lugar a procesos disciplinarios?" sqref="AB11" xr:uid="{8C713904-230D-47A5-B847-068A0F741326}"/>
    <dataValidation type="list" allowBlank="1" showInputMessage="1" showErrorMessage="1" prompt="¿Dar lugar a procesos sancionatorios?" sqref="AA12:AA61" xr:uid="{5FC4F316-3D51-40F4-B02A-1B13C37F4020}">
      <formula1>"SI,NO,Escoger un dato de la lista desplegable"</formula1>
    </dataValidation>
    <dataValidation allowBlank="1" showInputMessage="1" showErrorMessage="1" prompt="¿Dar lugar a procesos sancionatorios?" sqref="AA11" xr:uid="{3A32E84F-2CE4-4CD7-8B5C-ED00F5328400}"/>
    <dataValidation type="list" allowBlank="1" showInputMessage="1" showErrorMessage="1" prompt="¿Generar intervención de los órganos de control, de la Fiscalía, u otro ente?" sqref="Z12:Z61" xr:uid="{85BA057D-9315-49CF-9A6A-4F24E0E2E545}">
      <formula1>"SI,NO,Escoger un dato de la lista desplegable"</formula1>
    </dataValidation>
    <dataValidation allowBlank="1" showInputMessage="1" showErrorMessage="1" prompt="¿Generar intervención de los órganos de control, de la Fiscalía, u otro ente?" sqref="Z11" xr:uid="{6AAACB67-B6A8-44DC-B195-E78D3E6EE086}"/>
    <dataValidation type="list" allowBlank="1" showInputMessage="1" showErrorMessage="1" prompt="¿Generar pérdida de información de la Entidad?" sqref="Y12:Y61" xr:uid="{A10B1C57-CC76-42B3-A09D-DB777C3B2F2C}">
      <formula1>"SI,NO,Escoger un dato de la lista desplegable"</formula1>
    </dataValidation>
    <dataValidation allowBlank="1" showInputMessage="1" showErrorMessage="1" prompt="¿Generar pérdida de información de la Entidad?" sqref="Y11" xr:uid="{2919B8C5-C280-4023-A05A-4ECCAE927F70}"/>
    <dataValidation type="list" allowBlank="1" showInputMessage="1" showErrorMessage="1" prompt="¿Dar lugar al detrimento de calidad de vida de la comunidad por la pérdida del bien o servicios o los recursos públicos?" sqref="X12:X61" xr:uid="{AA44469C-9EA2-46E4-A7E0-49FE584E88A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FEDE6943-292F-430A-996B-6FB665A1D460}"/>
    <dataValidation type="list" allowBlank="1" showInputMessage="1" showErrorMessage="1" prompt="¿Afectar la generación de los productos o la prestación de servicios?" sqref="W12:W61" xr:uid="{FA916A63-19C8-4596-A962-85A65578911C}">
      <formula1>"SI,NO,Escoger un dato de la lista desplegable"</formula1>
    </dataValidation>
    <dataValidation allowBlank="1" showInputMessage="1" showErrorMessage="1" prompt="¿Afectar la generación de los productos o la prestación de servicios?" sqref="W11" xr:uid="{4FF5B8A3-E448-450E-A69A-89685FCD5533}"/>
    <dataValidation type="list" allowBlank="1" showInputMessage="1" showErrorMessage="1" prompt="¿Generar pérdida de recursos económicos?" sqref="V12:V61" xr:uid="{5491B2F2-B0E4-46A2-8867-DE66F380925D}">
      <formula1>"SI,NO,Escoger un dato de la lista desplegable"</formula1>
    </dataValidation>
    <dataValidation allowBlank="1" showInputMessage="1" showErrorMessage="1" prompt="¿Generar pérdida de recursos económicos?" sqref="V11" xr:uid="{D0694837-7481-4FF5-AC55-913731A42CFB}"/>
    <dataValidation type="list" allowBlank="1" showInputMessage="1" showErrorMessage="1" prompt="¿Generar pérdida de confianza de la Entidad, afectando su reputación?" sqref="U12:U61" xr:uid="{29E55687-67A5-40EC-830A-F09F98F64D4E}">
      <formula1>"SI,NO,Escoger un dato de la lista desplegable"</formula1>
    </dataValidation>
    <dataValidation allowBlank="1" showInputMessage="1" showErrorMessage="1" prompt="¿Generar pérdida de confianza de la Entidad, afectando su reputación?" sqref="U11" xr:uid="{2008B78E-1E3D-4CCF-ABD7-355A5DAC73A4}"/>
    <dataValidation type="list" allowBlank="1" showInputMessage="1" showErrorMessage="1" prompt="¿Afectar el cumplimiento de la misión del sector al que pertenece la Entidad?" sqref="T12:T61" xr:uid="{BD960928-0F5E-45BF-9BE9-F8348433B7C8}">
      <formula1>"SI,NO,Escoger un dato de la lista desplegable"</formula1>
    </dataValidation>
    <dataValidation allowBlank="1" showInputMessage="1" showErrorMessage="1" prompt="¿Afectar el cumplimiento de la misión del sector al que pertenece la Entidad?" sqref="T11" xr:uid="{B382EA17-8D69-4959-89CD-2EACC2718CD3}"/>
    <dataValidation type="list" allowBlank="1" showInputMessage="1" showErrorMessage="1" prompt="¿Afectar el cumplimiento de misión de la Entidad?" sqref="S12:S61" xr:uid="{F8AFED0D-B01D-4982-8678-59BC3D698D3B}">
      <formula1>"SI,NO,Escoger un dato de la lista desplegable"</formula1>
    </dataValidation>
    <dataValidation allowBlank="1" showInputMessage="1" showErrorMessage="1" prompt="¿Afectar el cumplimiento de misión de la Entidad?" sqref="S11" xr:uid="{937D7432-9B07-4C0C-80F8-4047F9DF4DBD}"/>
    <dataValidation type="list" allowBlank="1" showInputMessage="1" showErrorMessage="1" prompt="¿Afectar el cumplimiento de metas y objetivos de la dependencia?" sqref="R12:R61" xr:uid="{197567C4-0A11-4C3A-8DE0-3D87BFBFC8C3}">
      <formula1>"SI,NO,Escoger un dato de la lista desplegable"</formula1>
    </dataValidation>
    <dataValidation allowBlank="1" showInputMessage="1" showErrorMessage="1" prompt="¿Afectar el cumplimiento de metas y objetivos de la dependencia?" sqref="R11" xr:uid="{E779099B-93B3-448A-BBCD-60DB2C6814B7}"/>
    <dataValidation type="list" allowBlank="1" showInputMessage="1" showErrorMessage="1" prompt="¿Afectar al grupo de funcionarios del proceso?" sqref="Q12:Q61" xr:uid="{BA43A83A-77F7-4F87-A48E-BF1C0FB28FEA}">
      <formula1>"SI,NO,Escoger un dato de la lista desplegable"</formula1>
    </dataValidation>
    <dataValidation allowBlank="1" showInputMessage="1" showErrorMessage="1" prompt="¿Afectar al grupo de funcionarios del proceso?" sqref="Q11" xr:uid="{611F71E1-BF76-4A19-B9BA-646C8BDE7FED}"/>
    <dataValidation allowBlank="1" showInputMessage="1" showErrorMessage="1" prompt="Son los efectos ocasionados por la ocurrencia de un riesgo que afecta los objetivos o procesos de la entidad. Pueden ser una pérdida, un daño, un perjuicio, un detrimento." sqref="M9:M11" xr:uid="{61AC4D96-57E2-4BCF-ABB9-0FEC29D17EC8}"/>
    <dataValidation type="list" allowBlank="1" showInputMessage="1" showErrorMessage="1" sqref="BG12:BG61" xr:uid="{70B74A63-7284-43B2-9324-2E9DDC1B456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558E4F7-015F-408A-8A62-8F2F744E103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026C28A-C4C5-49A1-99F3-453CAA87D58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010EA03-5D02-462D-8462-06719B24963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3C51675-C836-4964-B8EF-68F14E41A6D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DCD8A31-CE0C-4CAC-AFA8-ECB89E20443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935B8220-3DEB-43A2-8A6B-D81EB29CC5DF}">
      <formula1>"Adecuado,Inadecuado,Escoger un dato de la lista desplegable"</formula1>
    </dataValidation>
    <dataValidation type="list" allowBlank="1" showInputMessage="1" showErrorMessage="1" prompt="¿Existen un responsable asignado a la ejecución del control?" sqref="AW12:AW61" xr:uid="{1EA07277-3FDA-48A0-874A-56EEBFFB15CA}">
      <formula1>"Asignado,No Asignado,Escoger un dato de la lista desplegable"</formula1>
    </dataValidation>
    <dataValidation type="list" allowBlank="1" showInputMessage="1" showErrorMessage="1" sqref="AV12:AV61" xr:uid="{EA555454-2FEB-48D0-AD67-17EFEF322908}">
      <formula1>"Escoger un dato de la lista desplegable,Preventivo,Detectivo"</formula1>
    </dataValidation>
    <dataValidation type="list" allowBlank="1" showInputMessage="1" showErrorMessage="1" sqref="AQ12:AQ61" xr:uid="{7AE59E22-524A-4633-978C-AF62F453DB22}">
      <formula1>"Escoger un dato de la lista desplegable,Por Tramite, Diario, Semanal, Quincenal, Mensual, Bimestral, Trimestral, Semestral,Anual"</formula1>
    </dataValidation>
    <dataValidation type="list" allowBlank="1" showInputMessage="1" showErrorMessage="1" sqref="F12:I61" xr:uid="{6A51A190-A3A4-4AA3-A8F6-A7F8695F146B}">
      <formula1>"SI,NO,Escoger un dato de la lista desplegable"</formula1>
    </dataValidation>
    <dataValidation type="list" allowBlank="1" showInputMessage="1" showErrorMessage="1" sqref="N12:N61" xr:uid="{DDA7A918-4D69-42EE-874F-5B6C185D705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680340-494E-407D-8521-01A1DC525E3C}">
          <x14:formula1>
            <xm:f>DATOS!$J$15:$J$19</xm:f>
          </x14:formula1>
          <xm:sqref>AM12:AM61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F5AB-178B-447C-93DB-D984093DEFA9}">
  <sheetPr>
    <pageSetUpPr fitToPage="1"/>
  </sheetPr>
  <dimension ref="B2:BS41"/>
  <sheetViews>
    <sheetView zoomScale="55" zoomScaleNormal="55" workbookViewId="0">
      <selection activeCell="D1" sqref="D1:D1048576"/>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223.8" customHeight="1" x14ac:dyDescent="0.3">
      <c r="B12" s="162">
        <v>1</v>
      </c>
      <c r="C12" s="165" t="s">
        <v>14</v>
      </c>
      <c r="D12" s="155" t="s">
        <v>731</v>
      </c>
      <c r="E12" s="155" t="s">
        <v>732</v>
      </c>
      <c r="F12" s="155" t="s">
        <v>170</v>
      </c>
      <c r="G12" s="155" t="s">
        <v>170</v>
      </c>
      <c r="H12" s="155" t="s">
        <v>170</v>
      </c>
      <c r="I12" s="155" t="s">
        <v>170</v>
      </c>
      <c r="J12" s="155" t="str">
        <f>IF(AND((F12="SI"),(G12="SI"),(H12="SI"),(I12="SI")),"Si es Riesgo de Corrupción","No es Riesgo de Corrupción")</f>
        <v>Si es Riesgo de Corrupción</v>
      </c>
      <c r="K12" s="50">
        <v>1</v>
      </c>
      <c r="L12" s="51" t="s">
        <v>733</v>
      </c>
      <c r="M12" s="157" t="s">
        <v>734</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173</v>
      </c>
      <c r="U12" s="148" t="s">
        <v>170</v>
      </c>
      <c r="V12" s="148" t="s">
        <v>170</v>
      </c>
      <c r="W12" s="148" t="s">
        <v>170</v>
      </c>
      <c r="X12" s="148" t="s">
        <v>170</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 t="shared" ref="AJ12:AJ22" si="0">IF(AF12="SI","Impacto Catastrófico por lesoines o perdida de vidas humanas",(COUNTIF(Q12:AE21,"SI")+COUNTIF(AG12:AI21,"SI")))</f>
        <v>15</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735</v>
      </c>
      <c r="AP12" s="53" t="s">
        <v>736</v>
      </c>
      <c r="AQ12" s="53" t="s">
        <v>201</v>
      </c>
      <c r="AR12" s="53" t="s">
        <v>737</v>
      </c>
      <c r="AS12" s="53" t="s">
        <v>767</v>
      </c>
      <c r="AT12" s="53" t="s">
        <v>738</v>
      </c>
      <c r="AU12" s="53" t="s">
        <v>739</v>
      </c>
      <c r="AV12" s="53" t="s">
        <v>178</v>
      </c>
      <c r="AW12" s="89" t="s">
        <v>179</v>
      </c>
      <c r="AX12" s="89" t="s">
        <v>180</v>
      </c>
      <c r="AY12" s="89" t="s">
        <v>181</v>
      </c>
      <c r="AZ12" s="89" t="s">
        <v>182</v>
      </c>
      <c r="BA12" s="89" t="s">
        <v>183</v>
      </c>
      <c r="BB12" s="89" t="s">
        <v>184</v>
      </c>
      <c r="BC12" s="89" t="s">
        <v>206</v>
      </c>
      <c r="BD12" s="89">
        <f t="shared" ref="BD12:BD41" si="1">IF(AW12="Asignado",15,0)+IF(AX12="Adecuado",15,0)+IF(AY12="Oportuna",15,0)+IF(AZ12="Prevenir",15,IF(AZ12="Detectar",10,0))+IF(BA12="Confiable",15,0)+IF(BB12="Se investigan y resuelven oportunamente",15,0)+IF(BC12="Completa",10,IF(BC12="Incompleta",5,0))</f>
        <v>100</v>
      </c>
      <c r="BE12" s="89" t="str">
        <f t="shared" ref="BE12:BE41" si="2">IF(BD12&lt;=85,"Débil",IF(AND(BD12&gt;=86,BD12&lt;=94),"Moderado","Fuerte"))</f>
        <v>Fuerte</v>
      </c>
      <c r="BF12" s="53"/>
      <c r="BG12" s="55" t="s">
        <v>186</v>
      </c>
      <c r="BH12" s="89" t="str">
        <f t="shared" ref="BH12:BH41" si="3">IF(BG12="Débil","No se ejecuta",IF(BG12="Moderado","Algunas veces se ejecuta",IF(BG12="FUERTE","Siempre se ejecuta","Casilla formulada")))</f>
        <v>Siempre se ejecuta</v>
      </c>
      <c r="BI12" s="53"/>
      <c r="BJ12" s="89" t="str">
        <f t="shared" ref="BJ12:BJ4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41" si="5">IF(BJ12="DÉBIL",0,IF(BJ12="MODERADO",50,IF(BJ12="FUERTE",100,"")))</f>
        <v>100</v>
      </c>
      <c r="BL12" s="89" t="str">
        <f t="shared" ref="BL12:BL4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740</v>
      </c>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175.2" customHeight="1" x14ac:dyDescent="0.3">
      <c r="B22" s="162">
        <v>2</v>
      </c>
      <c r="C22" s="165" t="s">
        <v>14</v>
      </c>
      <c r="D22" s="155" t="s">
        <v>731</v>
      </c>
      <c r="E22" s="155" t="s">
        <v>741</v>
      </c>
      <c r="F22" s="155" t="s">
        <v>170</v>
      </c>
      <c r="G22" s="155" t="s">
        <v>170</v>
      </c>
      <c r="H22" s="155" t="s">
        <v>170</v>
      </c>
      <c r="I22" s="155" t="s">
        <v>170</v>
      </c>
      <c r="J22" s="155" t="str">
        <f>IF(AND((F22="SI"),(G22="SI"),(H22="SI"),(I22="SI")),"Si es Riesgo de Corrupción","No es Riesgo de Corrupción")</f>
        <v>Si es Riesgo de Corrupción</v>
      </c>
      <c r="K22" s="50">
        <v>1</v>
      </c>
      <c r="L22" s="51" t="s">
        <v>742</v>
      </c>
      <c r="M22" s="157" t="s">
        <v>744</v>
      </c>
      <c r="N22" s="171">
        <v>3</v>
      </c>
      <c r="O22" s="149" t="str">
        <f>IF(N22=1,"Rara vez",IF(N22=2,"Improbable",IF(N22=3,"Posible",IF(N22=4,"Probable",IF(N22=5,"Casi seguro","Definir el nivel de probabilidad")))))</f>
        <v>Posible</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148" t="s">
        <v>170</v>
      </c>
      <c r="R22" s="148" t="s">
        <v>170</v>
      </c>
      <c r="S22" s="148" t="s">
        <v>170</v>
      </c>
      <c r="T22" s="148" t="s">
        <v>170</v>
      </c>
      <c r="U22" s="148" t="s">
        <v>170</v>
      </c>
      <c r="V22" s="148" t="s">
        <v>170</v>
      </c>
      <c r="W22" s="148" t="s">
        <v>170</v>
      </c>
      <c r="X22" s="148" t="s">
        <v>170</v>
      </c>
      <c r="Y22" s="148" t="s">
        <v>170</v>
      </c>
      <c r="Z22" s="148" t="s">
        <v>170</v>
      </c>
      <c r="AA22" s="148" t="s">
        <v>170</v>
      </c>
      <c r="AB22" s="148" t="s">
        <v>170</v>
      </c>
      <c r="AC22" s="148" t="s">
        <v>170</v>
      </c>
      <c r="AD22" s="148" t="s">
        <v>170</v>
      </c>
      <c r="AE22" s="148" t="s">
        <v>170</v>
      </c>
      <c r="AF22" s="148" t="s">
        <v>173</v>
      </c>
      <c r="AG22" s="148" t="s">
        <v>170</v>
      </c>
      <c r="AH22" s="148" t="s">
        <v>170</v>
      </c>
      <c r="AI22" s="148" t="s">
        <v>173</v>
      </c>
      <c r="AJ22" s="148">
        <f t="shared" si="0"/>
        <v>17</v>
      </c>
      <c r="AK22" s="148" t="str">
        <f>IF(AJ22=0,"",IF(AND(AJ22&gt;0,AJ22&lt;=5),"Moderado",IF(AND(AJ22&gt;5,AJ22&lt;=11),"Mayor","Catastrófico")))</f>
        <v>Catastrófico</v>
      </c>
      <c r="AL22" s="148" t="str">
        <f>IF(AND(O22="Rara Vez",AK22="Moderado"),"Moderado",IF(AND(O22="Rara Vez",AK22="Mayor"),"Alto",IF(AND(O22="Improbable",AK22="Moderado"),"Moderado",IF(AND(O22="Improbable",AK22="Mayor"),"Alto",IF(AND(O22="Posible",AK22="Moderado"),"Alto",IF(AND(O22="Probable",AK22="Moderado"),"Alto","Extremo"))))))</f>
        <v>Extremo</v>
      </c>
      <c r="AM22" s="130" t="s">
        <v>167</v>
      </c>
      <c r="AN22" s="52">
        <v>1</v>
      </c>
      <c r="AO22" s="53" t="s">
        <v>745</v>
      </c>
      <c r="AP22" s="53" t="s">
        <v>746</v>
      </c>
      <c r="AQ22" s="53" t="s">
        <v>201</v>
      </c>
      <c r="AR22" s="53" t="s">
        <v>747</v>
      </c>
      <c r="AS22" s="53" t="s">
        <v>748</v>
      </c>
      <c r="AT22" s="53" t="s">
        <v>749</v>
      </c>
      <c r="AU22" s="53" t="s">
        <v>750</v>
      </c>
      <c r="AV22" s="53" t="s">
        <v>178</v>
      </c>
      <c r="AW22" s="89" t="s">
        <v>179</v>
      </c>
      <c r="AX22" s="89" t="s">
        <v>180</v>
      </c>
      <c r="AY22" s="89" t="s">
        <v>181</v>
      </c>
      <c r="AZ22" s="89" t="s">
        <v>182</v>
      </c>
      <c r="BA22" s="89" t="s">
        <v>183</v>
      </c>
      <c r="BB22" s="89" t="s">
        <v>184</v>
      </c>
      <c r="BC22" s="89" t="s">
        <v>206</v>
      </c>
      <c r="BD22" s="89">
        <f t="shared" si="1"/>
        <v>100</v>
      </c>
      <c r="BE22" s="89" t="str">
        <f t="shared" si="2"/>
        <v>Fuerte</v>
      </c>
      <c r="BF22" s="53"/>
      <c r="BG22" s="55" t="s">
        <v>186</v>
      </c>
      <c r="BH22" s="89" t="str">
        <f t="shared" si="3"/>
        <v>Siempre se ejecuta</v>
      </c>
      <c r="BI22" s="53"/>
      <c r="BJ22" s="89" t="str">
        <f t="shared" si="4"/>
        <v>FUERTE</v>
      </c>
      <c r="BK22" s="89">
        <f t="shared" si="5"/>
        <v>100</v>
      </c>
      <c r="BL22" s="89" t="str">
        <f t="shared" si="6"/>
        <v>NO</v>
      </c>
      <c r="BM22" s="133" t="str">
        <f>IF(AVERAGE(BK22:BK31)=100,"FUERTE",IF(AND(AVERAGE(BK22:BK31)&lt;=99,AVERAGE(BK22:BK31)&gt;=50),"MODERADA",IF(AVERAGE(BK22:BK31)&lt;50,"DÉBIL",0)))</f>
        <v>MODERADA</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2</v>
      </c>
      <c r="BP22" s="142" t="str">
        <f>IF(BO22=1,"Rara vez",IF(BO22=2,"Improbable",IF(BO22=3,"Posible",IF(BO22=4,"Probable",IF(BO22=5,"Casi Seguro",0)))))</f>
        <v>Improbable</v>
      </c>
      <c r="BQ22" s="124" t="str">
        <f>AK22</f>
        <v>Catastrófico</v>
      </c>
      <c r="BR22" s="124" t="str">
        <f>IF(AND(BP22="Rara Vez",BQ22="Moderado"),"Moderado",IF(AND(BP22="Rara Vez",BQ22="Mayor"),"Alto",IF(AND(BP22="Improbable",BQ22="Moderado"),"Moderado",IF(AND(BP22="Improbable",BQ22="Mayor"),"Alto",IF(AND(BP22="Posible",BQ22="Moderado"),"Alto",IF(AND(BP22="Probable",BQ22="Moderado"),"Alto","Extremo"))))))</f>
        <v>Extremo</v>
      </c>
      <c r="BS22" s="127" t="s">
        <v>757</v>
      </c>
    </row>
    <row r="23" spans="2:71" s="57" customFormat="1" ht="213.6" customHeight="1" x14ac:dyDescent="0.3">
      <c r="B23" s="163"/>
      <c r="C23" s="166"/>
      <c r="D23" s="155"/>
      <c r="E23" s="155"/>
      <c r="F23" s="155"/>
      <c r="G23" s="155"/>
      <c r="H23" s="155"/>
      <c r="I23" s="155"/>
      <c r="J23" s="155"/>
      <c r="K23" s="58">
        <v>2</v>
      </c>
      <c r="L23" s="59" t="s">
        <v>743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751</v>
      </c>
      <c r="AP23" s="61" t="s">
        <v>752</v>
      </c>
      <c r="AQ23" s="61" t="s">
        <v>201</v>
      </c>
      <c r="AR23" s="61" t="s">
        <v>753</v>
      </c>
      <c r="AS23" s="61" t="s">
        <v>754</v>
      </c>
      <c r="AT23" s="61" t="s">
        <v>755</v>
      </c>
      <c r="AU23" s="61" t="s">
        <v>756</v>
      </c>
      <c r="AV23" s="61" t="s">
        <v>178</v>
      </c>
      <c r="AW23" s="62" t="s">
        <v>179</v>
      </c>
      <c r="AX23" s="62" t="s">
        <v>180</v>
      </c>
      <c r="AY23" s="62" t="s">
        <v>181</v>
      </c>
      <c r="AZ23" s="62" t="s">
        <v>182</v>
      </c>
      <c r="BA23" s="62" t="s">
        <v>183</v>
      </c>
      <c r="BB23" s="62" t="s">
        <v>184</v>
      </c>
      <c r="BC23" s="62" t="s">
        <v>206</v>
      </c>
      <c r="BD23" s="62">
        <f t="shared" si="1"/>
        <v>100</v>
      </c>
      <c r="BE23" s="62" t="str">
        <f t="shared" si="2"/>
        <v>Fuerte</v>
      </c>
      <c r="BF23" s="61"/>
      <c r="BG23" s="63" t="s">
        <v>150</v>
      </c>
      <c r="BH23" s="62" t="str">
        <f t="shared" si="3"/>
        <v>Algunas veces se ejecuta</v>
      </c>
      <c r="BI23" s="61"/>
      <c r="BJ23" s="62" t="str">
        <f t="shared" si="4"/>
        <v>MODERADO</v>
      </c>
      <c r="BK23" s="62">
        <f t="shared" si="5"/>
        <v>50</v>
      </c>
      <c r="BL23" s="62" t="str">
        <f t="shared" si="6"/>
        <v>SI</v>
      </c>
      <c r="BM23" s="134"/>
      <c r="BN23" s="137"/>
      <c r="BO23" s="169"/>
      <c r="BP23" s="143"/>
      <c r="BQ23" s="125"/>
      <c r="BR23" s="125"/>
      <c r="BS23" s="128"/>
    </row>
    <row r="24" spans="2:71" s="57" customFormat="1" ht="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90" t="s">
        <v>122</v>
      </c>
      <c r="AX24" s="90" t="s">
        <v>122</v>
      </c>
      <c r="AY24" s="90" t="s">
        <v>122</v>
      </c>
      <c r="AZ24" s="90" t="s">
        <v>122</v>
      </c>
      <c r="BA24" s="90" t="s">
        <v>122</v>
      </c>
      <c r="BB24" s="90" t="s">
        <v>122</v>
      </c>
      <c r="BC24" s="90" t="s">
        <v>122</v>
      </c>
      <c r="BD24" s="90">
        <f t="shared" si="1"/>
        <v>0</v>
      </c>
      <c r="BE24" s="90" t="str">
        <f t="shared" si="2"/>
        <v>Débil</v>
      </c>
      <c r="BF24" s="67"/>
      <c r="BG24" s="69" t="s">
        <v>122</v>
      </c>
      <c r="BH24" s="90" t="str">
        <f t="shared" si="3"/>
        <v>Casilla formulada</v>
      </c>
      <c r="BI24" s="67"/>
      <c r="BJ24" s="90" t="str">
        <f t="shared" si="4"/>
        <v/>
      </c>
      <c r="BK24" s="90" t="str">
        <f t="shared" si="5"/>
        <v/>
      </c>
      <c r="BL24" s="90" t="str">
        <f t="shared" si="6"/>
        <v>SI</v>
      </c>
      <c r="BM24" s="134"/>
      <c r="BN24" s="137"/>
      <c r="BO24" s="169"/>
      <c r="BP24" s="143"/>
      <c r="BQ24" s="125"/>
      <c r="BR24" s="125"/>
      <c r="BS24" s="128"/>
    </row>
    <row r="25" spans="2:71" s="57" customFormat="1" ht="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90" t="s">
        <v>122</v>
      </c>
      <c r="AX26" s="90" t="s">
        <v>122</v>
      </c>
      <c r="AY26" s="90" t="s">
        <v>122</v>
      </c>
      <c r="AZ26" s="90" t="s">
        <v>122</v>
      </c>
      <c r="BA26" s="90" t="s">
        <v>122</v>
      </c>
      <c r="BB26" s="90" t="s">
        <v>122</v>
      </c>
      <c r="BC26" s="90" t="s">
        <v>122</v>
      </c>
      <c r="BD26" s="90">
        <f t="shared" si="1"/>
        <v>0</v>
      </c>
      <c r="BE26" s="90" t="str">
        <f t="shared" si="2"/>
        <v>Débil</v>
      </c>
      <c r="BF26" s="67"/>
      <c r="BG26" s="69" t="s">
        <v>122</v>
      </c>
      <c r="BH26" s="90" t="str">
        <f t="shared" si="3"/>
        <v>Casilla formulada</v>
      </c>
      <c r="BI26" s="67"/>
      <c r="BJ26" s="90" t="str">
        <f t="shared" si="4"/>
        <v/>
      </c>
      <c r="BK26" s="90" t="str">
        <f t="shared" si="5"/>
        <v/>
      </c>
      <c r="BL26" s="90" t="str">
        <f t="shared" si="6"/>
        <v>SI</v>
      </c>
      <c r="BM26" s="134"/>
      <c r="BN26" s="137"/>
      <c r="BO26" s="169"/>
      <c r="BP26" s="143"/>
      <c r="BQ26" s="125"/>
      <c r="BR26" s="125"/>
      <c r="BS26" s="128"/>
    </row>
    <row r="27" spans="2:71" s="57" customFormat="1" ht="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90" t="s">
        <v>122</v>
      </c>
      <c r="AX28" s="90" t="s">
        <v>122</v>
      </c>
      <c r="AY28" s="90" t="s">
        <v>122</v>
      </c>
      <c r="AZ28" s="90" t="s">
        <v>122</v>
      </c>
      <c r="BA28" s="90" t="s">
        <v>122</v>
      </c>
      <c r="BB28" s="90" t="s">
        <v>122</v>
      </c>
      <c r="BC28" s="90" t="s">
        <v>122</v>
      </c>
      <c r="BD28" s="90">
        <f t="shared" si="1"/>
        <v>0</v>
      </c>
      <c r="BE28" s="90" t="str">
        <f t="shared" si="2"/>
        <v>Débil</v>
      </c>
      <c r="BF28" s="67"/>
      <c r="BG28" s="69" t="s">
        <v>122</v>
      </c>
      <c r="BH28" s="90" t="str">
        <f t="shared" si="3"/>
        <v>Casilla formulada</v>
      </c>
      <c r="BI28" s="67"/>
      <c r="BJ28" s="90" t="str">
        <f t="shared" si="4"/>
        <v/>
      </c>
      <c r="BK28" s="90" t="str">
        <f t="shared" si="5"/>
        <v/>
      </c>
      <c r="BL28" s="90" t="str">
        <f t="shared" si="6"/>
        <v>SI</v>
      </c>
      <c r="BM28" s="134"/>
      <c r="BN28" s="137"/>
      <c r="BO28" s="169"/>
      <c r="BP28" s="143"/>
      <c r="BQ28" s="125"/>
      <c r="BR28" s="125"/>
      <c r="BS28" s="128"/>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90" t="s">
        <v>122</v>
      </c>
      <c r="AX30" s="90" t="s">
        <v>122</v>
      </c>
      <c r="AY30" s="90" t="s">
        <v>122</v>
      </c>
      <c r="AZ30" s="90" t="s">
        <v>122</v>
      </c>
      <c r="BA30" s="90" t="s">
        <v>122</v>
      </c>
      <c r="BB30" s="90" t="s">
        <v>122</v>
      </c>
      <c r="BC30" s="90" t="s">
        <v>122</v>
      </c>
      <c r="BD30" s="90">
        <f t="shared" si="1"/>
        <v>0</v>
      </c>
      <c r="BE30" s="90" t="str">
        <f t="shared" si="2"/>
        <v>Débil</v>
      </c>
      <c r="BF30" s="67"/>
      <c r="BG30" s="69" t="s">
        <v>122</v>
      </c>
      <c r="BH30" s="90" t="str">
        <f t="shared" si="3"/>
        <v>Casilla formulada</v>
      </c>
      <c r="BI30" s="67"/>
      <c r="BJ30" s="90" t="str">
        <f t="shared" si="4"/>
        <v/>
      </c>
      <c r="BK30" s="90" t="str">
        <f t="shared" si="5"/>
        <v/>
      </c>
      <c r="BL30" s="90" t="str">
        <f t="shared" si="6"/>
        <v>SI</v>
      </c>
      <c r="BM30" s="134"/>
      <c r="BN30" s="137"/>
      <c r="BO30" s="169"/>
      <c r="BP30" s="143"/>
      <c r="BQ30" s="125"/>
      <c r="BR30" s="125"/>
      <c r="BS30" s="128"/>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222.6" customHeight="1" x14ac:dyDescent="0.3">
      <c r="B32" s="162">
        <v>3</v>
      </c>
      <c r="C32" s="165" t="s">
        <v>14</v>
      </c>
      <c r="D32" s="155" t="s">
        <v>731</v>
      </c>
      <c r="E32" s="155" t="s">
        <v>758</v>
      </c>
      <c r="F32" s="153" t="s">
        <v>170</v>
      </c>
      <c r="G32" s="153" t="s">
        <v>170</v>
      </c>
      <c r="H32" s="153" t="s">
        <v>170</v>
      </c>
      <c r="I32" s="153" t="s">
        <v>170</v>
      </c>
      <c r="J32" s="155" t="str">
        <f>IF(AND((F32="SI"),(G32="SI"),(H32="SI"),(I32="SI")),"Si es Riesgo de Corrupción","No es Riesgo de Corrupción")</f>
        <v>Si es Riesgo de Corrupción</v>
      </c>
      <c r="K32" s="50">
        <v>1</v>
      </c>
      <c r="L32" s="51" t="s">
        <v>759</v>
      </c>
      <c r="M32" s="157" t="s">
        <v>768</v>
      </c>
      <c r="N32" s="171">
        <v>1</v>
      </c>
      <c r="O32" s="149" t="str">
        <f>IF(N32=1,"Rara vez",IF(N32=2,"Improbable",IF(N32=3,"Posible",IF(N32=4,"Probable",IF(N32=5,"Casi seguro","Definir el nivel de probabilidad")))))</f>
        <v>Rara vez</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148" t="s">
        <v>170</v>
      </c>
      <c r="R32" s="148" t="s">
        <v>170</v>
      </c>
      <c r="S32" s="148" t="s">
        <v>173</v>
      </c>
      <c r="T32" s="148" t="s">
        <v>173</v>
      </c>
      <c r="U32" s="148" t="s">
        <v>170</v>
      </c>
      <c r="V32" s="148" t="s">
        <v>170</v>
      </c>
      <c r="W32" s="148" t="s">
        <v>170</v>
      </c>
      <c r="X32" s="148" t="s">
        <v>170</v>
      </c>
      <c r="Y32" s="148" t="s">
        <v>170</v>
      </c>
      <c r="Z32" s="148" t="s">
        <v>170</v>
      </c>
      <c r="AA32" s="148" t="s">
        <v>170</v>
      </c>
      <c r="AB32" s="148" t="s">
        <v>170</v>
      </c>
      <c r="AC32" s="148" t="s">
        <v>170</v>
      </c>
      <c r="AD32" s="148" t="s">
        <v>170</v>
      </c>
      <c r="AE32" s="148" t="s">
        <v>170</v>
      </c>
      <c r="AF32" s="148" t="s">
        <v>173</v>
      </c>
      <c r="AG32" s="148" t="s">
        <v>170</v>
      </c>
      <c r="AH32" s="148" t="s">
        <v>170</v>
      </c>
      <c r="AI32" s="148" t="s">
        <v>173</v>
      </c>
      <c r="AJ32" s="148">
        <f>IF(AF32="SI","Impacto Catastrófico por lesoines o perdida de vidas humanas",(COUNTIF(Q32:AE41,"SI")+COUNTIF(AG32:AI41,"SI")))</f>
        <v>15</v>
      </c>
      <c r="AK32" s="148" t="str">
        <f>IF(AJ32=0,"",IF(AND(AJ32&gt;0,AJ32&lt;=5),"Moderado",IF(AND(AJ32&gt;5,AJ32&lt;=11),"Mayor","Catastrófico")))</f>
        <v>Catastrófico</v>
      </c>
      <c r="AL32" s="148" t="str">
        <f>IF(AND(O32="Rara Vez",AK32="Moderado"),"Moderado",IF(AND(O32="Rara Vez",AK32="Mayor"),"Alto",IF(AND(O32="Improbable",AK32="Moderado"),"Moderado",IF(AND(O32="Improbable",AK32="Mayor"),"Alto",IF(AND(O32="Posible",AK32="Moderado"),"Alto",IF(AND(O32="Probable",AK32="Moderado"),"Alto","Extremo"))))))</f>
        <v>Extremo</v>
      </c>
      <c r="AM32" s="130" t="s">
        <v>167</v>
      </c>
      <c r="AN32" s="52">
        <v>1</v>
      </c>
      <c r="AO32" s="53" t="s">
        <v>760</v>
      </c>
      <c r="AP32" s="53" t="s">
        <v>761</v>
      </c>
      <c r="AQ32" s="53" t="s">
        <v>201</v>
      </c>
      <c r="AR32" s="53" t="s">
        <v>762</v>
      </c>
      <c r="AS32" s="53" t="s">
        <v>763</v>
      </c>
      <c r="AT32" s="53" t="s">
        <v>764</v>
      </c>
      <c r="AU32" s="53" t="s">
        <v>765</v>
      </c>
      <c r="AV32" s="53" t="s">
        <v>178</v>
      </c>
      <c r="AW32" s="89" t="s">
        <v>179</v>
      </c>
      <c r="AX32" s="89" t="s">
        <v>180</v>
      </c>
      <c r="AY32" s="89" t="s">
        <v>181</v>
      </c>
      <c r="AZ32" s="89" t="s">
        <v>182</v>
      </c>
      <c r="BA32" s="89" t="s">
        <v>183</v>
      </c>
      <c r="BB32" s="89" t="s">
        <v>184</v>
      </c>
      <c r="BC32" s="89" t="s">
        <v>206</v>
      </c>
      <c r="BD32" s="89">
        <f t="shared" si="1"/>
        <v>100</v>
      </c>
      <c r="BE32" s="89" t="str">
        <f t="shared" si="2"/>
        <v>Fuerte</v>
      </c>
      <c r="BF32" s="53"/>
      <c r="BG32" s="55" t="s">
        <v>186</v>
      </c>
      <c r="BH32" s="89" t="str">
        <f t="shared" si="3"/>
        <v>Siempre se ejecuta</v>
      </c>
      <c r="BI32" s="53"/>
      <c r="BJ32" s="89" t="str">
        <f t="shared" si="4"/>
        <v>FUERTE</v>
      </c>
      <c r="BK32" s="89">
        <f t="shared" si="5"/>
        <v>100</v>
      </c>
      <c r="BL32" s="89" t="str">
        <f t="shared" si="6"/>
        <v>NO</v>
      </c>
      <c r="BM32" s="133" t="str">
        <f>IF(AVERAGE(BK32:BK41)=100,"FUERTE",IF(AND(AVERAGE(BK32:BK41)&lt;=99,AVERAGE(BK32:BK41)&gt;=50),"MODERADA",IF(AVERAGE(BK32:BK41)&lt;50,"DÉBIL",0)))</f>
        <v>FUERTE</v>
      </c>
      <c r="BN32" s="136" t="str">
        <f>IFERROR(IF(BM32="DÉBIL","NO DISMINUYE",IF(AVERAGEIF(AV32:AV41,"Preventivo",BK32:BK41)&gt;=50,"DIRECTAMENTE","NO DISMINUYE")),"NO DISMINUYE")</f>
        <v>DIRECTAMENTE</v>
      </c>
      <c r="BO32" s="168">
        <f>IF(N32=1,1,IF(AND(N32=2,BM32="FUERTE",BN32="DIRECTAMENTE"),N32-1,IF(AND(N32&gt;2,BM32="FUERTE",BN32="DIRECTAMENTE"),N32-2,IF(AND(N32&gt;=2,BM32="MODERADA",BN32="DIRECTAMENTE"),N32-1,N32))))</f>
        <v>1</v>
      </c>
      <c r="BP32" s="142" t="str">
        <f>IF(BO32=1,"Rara vez",IF(BO32=2,"Improbable",IF(BO32=3,"Posible",IF(BO32=4,"Probable",IF(BO32=5,"Casi Seguro",0)))))</f>
        <v>Rara vez</v>
      </c>
      <c r="BQ32" s="124" t="str">
        <f>AK32</f>
        <v>Catastrófico</v>
      </c>
      <c r="BR32" s="124" t="str">
        <f>IF(AND(BP32="Rara Vez",BQ32="Moderado"),"Moderado",IF(AND(BP32="Rara Vez",BQ32="Mayor"),"Alto",IF(AND(BP32="Improbable",BQ32="Moderado"),"Moderado",IF(AND(BP32="Improbable",BQ32="Mayor"),"Alto",IF(AND(BP32="Posible",BQ32="Moderado"),"Alto",IF(AND(BP32="Probable",BQ32="Moderado"),"Alto","Extremo"))))))</f>
        <v>Extremo</v>
      </c>
      <c r="BS32" s="127" t="s">
        <v>766</v>
      </c>
    </row>
    <row r="33" spans="2:71" s="57" customFormat="1" ht="6" customHeight="1" x14ac:dyDescent="0.3">
      <c r="B33" s="163"/>
      <c r="C33" s="166"/>
      <c r="D33" s="155"/>
      <c r="E33" s="155"/>
      <c r="F33" s="153"/>
      <c r="G33" s="153"/>
      <c r="H33" s="153"/>
      <c r="I33" s="153"/>
      <c r="J33" s="155"/>
      <c r="K33" s="58">
        <v>2</v>
      </c>
      <c r="L33" s="59" t="s">
        <v>123</v>
      </c>
      <c r="M33" s="157"/>
      <c r="N33" s="172"/>
      <c r="O33" s="150"/>
      <c r="P33" s="143"/>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69"/>
      <c r="BP33" s="143"/>
      <c r="BQ33" s="125"/>
      <c r="BR33" s="125"/>
      <c r="BS33" s="128"/>
    </row>
    <row r="34" spans="2:71" s="57" customFormat="1" ht="6" customHeight="1" x14ac:dyDescent="0.3">
      <c r="B34" s="163"/>
      <c r="C34" s="166"/>
      <c r="D34" s="155"/>
      <c r="E34" s="155"/>
      <c r="F34" s="153"/>
      <c r="G34" s="153"/>
      <c r="H34" s="153"/>
      <c r="I34" s="153"/>
      <c r="J34" s="155"/>
      <c r="K34" s="64">
        <v>3</v>
      </c>
      <c r="L34" s="65" t="s">
        <v>123</v>
      </c>
      <c r="M34" s="157"/>
      <c r="N34" s="172"/>
      <c r="O34" s="150"/>
      <c r="P34" s="143"/>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31"/>
      <c r="AN34" s="66">
        <v>3</v>
      </c>
      <c r="AO34" s="67" t="s">
        <v>125</v>
      </c>
      <c r="AP34" s="67"/>
      <c r="AQ34" s="67" t="s">
        <v>122</v>
      </c>
      <c r="AR34" s="67"/>
      <c r="AS34" s="67"/>
      <c r="AT34" s="67"/>
      <c r="AU34" s="67"/>
      <c r="AV34" s="67" t="s">
        <v>122</v>
      </c>
      <c r="AW34" s="90" t="s">
        <v>122</v>
      </c>
      <c r="AX34" s="90" t="s">
        <v>122</v>
      </c>
      <c r="AY34" s="90" t="s">
        <v>122</v>
      </c>
      <c r="AZ34" s="90" t="s">
        <v>122</v>
      </c>
      <c r="BA34" s="90" t="s">
        <v>122</v>
      </c>
      <c r="BB34" s="90" t="s">
        <v>122</v>
      </c>
      <c r="BC34" s="90" t="s">
        <v>122</v>
      </c>
      <c r="BD34" s="90">
        <f t="shared" si="1"/>
        <v>0</v>
      </c>
      <c r="BE34" s="90" t="str">
        <f t="shared" si="2"/>
        <v>Débil</v>
      </c>
      <c r="BF34" s="67"/>
      <c r="BG34" s="69" t="s">
        <v>122</v>
      </c>
      <c r="BH34" s="90" t="str">
        <f t="shared" si="3"/>
        <v>Casilla formulada</v>
      </c>
      <c r="BI34" s="67"/>
      <c r="BJ34" s="90" t="str">
        <f t="shared" si="4"/>
        <v/>
      </c>
      <c r="BK34" s="90" t="str">
        <f t="shared" si="5"/>
        <v/>
      </c>
      <c r="BL34" s="90" t="str">
        <f t="shared" si="6"/>
        <v>SI</v>
      </c>
      <c r="BM34" s="134"/>
      <c r="BN34" s="137"/>
      <c r="BO34" s="169"/>
      <c r="BP34" s="143"/>
      <c r="BQ34" s="125"/>
      <c r="BR34" s="125"/>
      <c r="BS34" s="128"/>
    </row>
    <row r="35" spans="2:71" s="57" customFormat="1" ht="6" customHeight="1" x14ac:dyDescent="0.3">
      <c r="B35" s="163"/>
      <c r="C35" s="166"/>
      <c r="D35" s="155"/>
      <c r="E35" s="155"/>
      <c r="F35" s="153"/>
      <c r="G35" s="153"/>
      <c r="H35" s="153"/>
      <c r="I35" s="153"/>
      <c r="J35" s="155"/>
      <c r="K35" s="58">
        <v>4</v>
      </c>
      <c r="L35" s="59" t="s">
        <v>123</v>
      </c>
      <c r="M35" s="157"/>
      <c r="N35" s="172"/>
      <c r="O35" s="150"/>
      <c r="P35" s="143"/>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69"/>
      <c r="BP35" s="143"/>
      <c r="BQ35" s="125"/>
      <c r="BR35" s="125"/>
      <c r="BS35" s="128"/>
    </row>
    <row r="36" spans="2:71" s="57" customFormat="1" ht="6" customHeight="1" x14ac:dyDescent="0.3">
      <c r="B36" s="163"/>
      <c r="C36" s="166"/>
      <c r="D36" s="155"/>
      <c r="E36" s="155"/>
      <c r="F36" s="153"/>
      <c r="G36" s="153"/>
      <c r="H36" s="153"/>
      <c r="I36" s="153"/>
      <c r="J36" s="155"/>
      <c r="K36" s="64">
        <v>5</v>
      </c>
      <c r="L36" s="65" t="s">
        <v>123</v>
      </c>
      <c r="M36" s="157"/>
      <c r="N36" s="172"/>
      <c r="O36" s="150"/>
      <c r="P36" s="143"/>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31"/>
      <c r="AN36" s="66">
        <v>5</v>
      </c>
      <c r="AO36" s="67" t="s">
        <v>125</v>
      </c>
      <c r="AP36" s="67"/>
      <c r="AQ36" s="67" t="s">
        <v>122</v>
      </c>
      <c r="AR36" s="67"/>
      <c r="AS36" s="67"/>
      <c r="AT36" s="67"/>
      <c r="AU36" s="67"/>
      <c r="AV36" s="67" t="s">
        <v>122</v>
      </c>
      <c r="AW36" s="90" t="s">
        <v>122</v>
      </c>
      <c r="AX36" s="90" t="s">
        <v>122</v>
      </c>
      <c r="AY36" s="90" t="s">
        <v>122</v>
      </c>
      <c r="AZ36" s="90" t="s">
        <v>122</v>
      </c>
      <c r="BA36" s="90" t="s">
        <v>122</v>
      </c>
      <c r="BB36" s="90" t="s">
        <v>122</v>
      </c>
      <c r="BC36" s="90" t="s">
        <v>122</v>
      </c>
      <c r="BD36" s="90">
        <f t="shared" si="1"/>
        <v>0</v>
      </c>
      <c r="BE36" s="90" t="str">
        <f t="shared" si="2"/>
        <v>Débil</v>
      </c>
      <c r="BF36" s="67"/>
      <c r="BG36" s="69" t="s">
        <v>122</v>
      </c>
      <c r="BH36" s="90" t="str">
        <f t="shared" si="3"/>
        <v>Casilla formulada</v>
      </c>
      <c r="BI36" s="67"/>
      <c r="BJ36" s="90" t="str">
        <f t="shared" si="4"/>
        <v/>
      </c>
      <c r="BK36" s="90" t="str">
        <f t="shared" si="5"/>
        <v/>
      </c>
      <c r="BL36" s="90" t="str">
        <f t="shared" si="6"/>
        <v>SI</v>
      </c>
      <c r="BM36" s="134"/>
      <c r="BN36" s="137"/>
      <c r="BO36" s="169"/>
      <c r="BP36" s="143"/>
      <c r="BQ36" s="125"/>
      <c r="BR36" s="125"/>
      <c r="BS36" s="128"/>
    </row>
    <row r="37" spans="2:71" s="57" customFormat="1" ht="6" customHeight="1" x14ac:dyDescent="0.3">
      <c r="B37" s="163"/>
      <c r="C37" s="166"/>
      <c r="D37" s="155"/>
      <c r="E37" s="155"/>
      <c r="F37" s="153"/>
      <c r="G37" s="153"/>
      <c r="H37" s="153"/>
      <c r="I37" s="153"/>
      <c r="J37" s="155"/>
      <c r="K37" s="58">
        <v>6</v>
      </c>
      <c r="L37" s="59" t="s">
        <v>123</v>
      </c>
      <c r="M37" s="157"/>
      <c r="N37" s="172"/>
      <c r="O37" s="150"/>
      <c r="P37" s="143"/>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69"/>
      <c r="BP37" s="143"/>
      <c r="BQ37" s="125"/>
      <c r="BR37" s="125"/>
      <c r="BS37" s="128"/>
    </row>
    <row r="38" spans="2:71" s="57" customFormat="1" ht="6" customHeight="1" x14ac:dyDescent="0.3">
      <c r="B38" s="163"/>
      <c r="C38" s="166"/>
      <c r="D38" s="155"/>
      <c r="E38" s="155"/>
      <c r="F38" s="153"/>
      <c r="G38" s="153"/>
      <c r="H38" s="153"/>
      <c r="I38" s="153"/>
      <c r="J38" s="155"/>
      <c r="K38" s="64">
        <v>7</v>
      </c>
      <c r="L38" s="65" t="s">
        <v>123</v>
      </c>
      <c r="M38" s="157"/>
      <c r="N38" s="172"/>
      <c r="O38" s="150"/>
      <c r="P38" s="143"/>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31"/>
      <c r="AN38" s="66">
        <v>7</v>
      </c>
      <c r="AO38" s="67" t="s">
        <v>125</v>
      </c>
      <c r="AP38" s="67"/>
      <c r="AQ38" s="67" t="s">
        <v>122</v>
      </c>
      <c r="AR38" s="67"/>
      <c r="AS38" s="67"/>
      <c r="AT38" s="67"/>
      <c r="AU38" s="67"/>
      <c r="AV38" s="67" t="s">
        <v>122</v>
      </c>
      <c r="AW38" s="90" t="s">
        <v>122</v>
      </c>
      <c r="AX38" s="90" t="s">
        <v>122</v>
      </c>
      <c r="AY38" s="90" t="s">
        <v>122</v>
      </c>
      <c r="AZ38" s="90" t="s">
        <v>122</v>
      </c>
      <c r="BA38" s="90" t="s">
        <v>122</v>
      </c>
      <c r="BB38" s="90" t="s">
        <v>122</v>
      </c>
      <c r="BC38" s="90" t="s">
        <v>122</v>
      </c>
      <c r="BD38" s="90">
        <f t="shared" si="1"/>
        <v>0</v>
      </c>
      <c r="BE38" s="90" t="str">
        <f t="shared" si="2"/>
        <v>Débil</v>
      </c>
      <c r="BF38" s="67"/>
      <c r="BG38" s="69" t="s">
        <v>122</v>
      </c>
      <c r="BH38" s="90" t="str">
        <f t="shared" si="3"/>
        <v>Casilla formulada</v>
      </c>
      <c r="BI38" s="67"/>
      <c r="BJ38" s="90" t="str">
        <f t="shared" si="4"/>
        <v/>
      </c>
      <c r="BK38" s="90" t="str">
        <f t="shared" si="5"/>
        <v/>
      </c>
      <c r="BL38" s="90" t="str">
        <f t="shared" si="6"/>
        <v>SI</v>
      </c>
      <c r="BM38" s="134"/>
      <c r="BN38" s="137"/>
      <c r="BO38" s="169"/>
      <c r="BP38" s="143"/>
      <c r="BQ38" s="125"/>
      <c r="BR38" s="125"/>
      <c r="BS38" s="128"/>
    </row>
    <row r="39" spans="2:71" s="57" customFormat="1" ht="6" customHeight="1" x14ac:dyDescent="0.3">
      <c r="B39" s="163"/>
      <c r="C39" s="166"/>
      <c r="D39" s="155"/>
      <c r="E39" s="155"/>
      <c r="F39" s="153"/>
      <c r="G39" s="153"/>
      <c r="H39" s="153"/>
      <c r="I39" s="153"/>
      <c r="J39" s="155"/>
      <c r="K39" s="58">
        <v>8</v>
      </c>
      <c r="L39" s="59" t="s">
        <v>123</v>
      </c>
      <c r="M39" s="157"/>
      <c r="N39" s="172"/>
      <c r="O39" s="150"/>
      <c r="P39" s="143"/>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69"/>
      <c r="BP39" s="143"/>
      <c r="BQ39" s="125"/>
      <c r="BR39" s="125"/>
      <c r="BS39" s="128"/>
    </row>
    <row r="40" spans="2:71" s="57" customFormat="1" ht="6" customHeight="1" x14ac:dyDescent="0.3">
      <c r="B40" s="163"/>
      <c r="C40" s="166"/>
      <c r="D40" s="155"/>
      <c r="E40" s="155"/>
      <c r="F40" s="153"/>
      <c r="G40" s="153"/>
      <c r="H40" s="153"/>
      <c r="I40" s="153"/>
      <c r="J40" s="155"/>
      <c r="K40" s="64">
        <v>9</v>
      </c>
      <c r="L40" s="70" t="s">
        <v>123</v>
      </c>
      <c r="M40" s="157"/>
      <c r="N40" s="172"/>
      <c r="O40" s="150"/>
      <c r="P40" s="143"/>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31"/>
      <c r="AN40" s="66">
        <v>9</v>
      </c>
      <c r="AO40" s="67" t="s">
        <v>125</v>
      </c>
      <c r="AP40" s="67"/>
      <c r="AQ40" s="67" t="s">
        <v>122</v>
      </c>
      <c r="AR40" s="67"/>
      <c r="AS40" s="67"/>
      <c r="AT40" s="67"/>
      <c r="AU40" s="67"/>
      <c r="AV40" s="67" t="s">
        <v>122</v>
      </c>
      <c r="AW40" s="90" t="s">
        <v>122</v>
      </c>
      <c r="AX40" s="90" t="s">
        <v>122</v>
      </c>
      <c r="AY40" s="90" t="s">
        <v>122</v>
      </c>
      <c r="AZ40" s="90" t="s">
        <v>122</v>
      </c>
      <c r="BA40" s="90" t="s">
        <v>122</v>
      </c>
      <c r="BB40" s="90" t="s">
        <v>122</v>
      </c>
      <c r="BC40" s="90" t="s">
        <v>122</v>
      </c>
      <c r="BD40" s="90">
        <f t="shared" si="1"/>
        <v>0</v>
      </c>
      <c r="BE40" s="90" t="str">
        <f t="shared" si="2"/>
        <v>Débil</v>
      </c>
      <c r="BF40" s="67"/>
      <c r="BG40" s="69" t="s">
        <v>122</v>
      </c>
      <c r="BH40" s="90" t="str">
        <f t="shared" si="3"/>
        <v>Casilla formulada</v>
      </c>
      <c r="BI40" s="67"/>
      <c r="BJ40" s="90" t="str">
        <f t="shared" si="4"/>
        <v/>
      </c>
      <c r="BK40" s="90" t="str">
        <f t="shared" si="5"/>
        <v/>
      </c>
      <c r="BL40" s="90" t="str">
        <f t="shared" si="6"/>
        <v>SI</v>
      </c>
      <c r="BM40" s="134"/>
      <c r="BN40" s="137"/>
      <c r="BO40" s="169"/>
      <c r="BP40" s="143"/>
      <c r="BQ40" s="125"/>
      <c r="BR40" s="125"/>
      <c r="BS40" s="128"/>
    </row>
    <row r="41" spans="2:71" s="57" customFormat="1" ht="6" customHeight="1" thickBot="1" x14ac:dyDescent="0.35">
      <c r="B41" s="164"/>
      <c r="C41" s="167"/>
      <c r="D41" s="156"/>
      <c r="E41" s="156"/>
      <c r="F41" s="154"/>
      <c r="G41" s="154"/>
      <c r="H41" s="154"/>
      <c r="I41" s="154"/>
      <c r="J41" s="156"/>
      <c r="K41" s="71">
        <v>10</v>
      </c>
      <c r="L41" s="72" t="s">
        <v>123</v>
      </c>
      <c r="M41" s="158"/>
      <c r="N41" s="173"/>
      <c r="O41" s="151"/>
      <c r="P41" s="144"/>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70"/>
      <c r="BP41" s="144"/>
      <c r="BQ41" s="126"/>
      <c r="BR41" s="126"/>
      <c r="BS41" s="129"/>
    </row>
  </sheetData>
  <sheetProtection algorithmName="SHA-512" hashValue="amlQDJCfLs919nQsCY6n+Z2wf7MEXrw4gcLd2cPHU90GXF/iKZO0tScI4jCngDONX+IzIRzLMIRdY1KYZm6nrg==" saltValue="/pBh1fX7f8krLpJPD5XvoQ==" spinCount="100000" sheet="1" objects="1" scenarios="1"/>
  <mergeCells count="180">
    <mergeCell ref="BR32:BR41"/>
    <mergeCell ref="BS32:BS4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41">
    <cfRule type="containsText" dxfId="383" priority="23" operator="containsText" text="Si es Riesgo de Corrupción">
      <formula>NOT(ISERROR(SEARCH("Si es Riesgo de Corrupción",J12)))</formula>
    </cfRule>
    <cfRule type="containsText" dxfId="382" priority="24" operator="containsText" text="No es Riesgo de Corrupción">
      <formula>NOT(ISERROR(SEARCH("No es Riesgo de Corrupción",J12)))</formula>
    </cfRule>
  </conditionalFormatting>
  <conditionalFormatting sqref="L12:M21">
    <cfRule type="containsText" dxfId="381" priority="22" operator="containsText" text="Espacio para describir ">
      <formula>NOT(ISERROR(SEARCH("Espacio para describir ",L12)))</formula>
    </cfRule>
  </conditionalFormatting>
  <conditionalFormatting sqref="AQ12:AQ41 AV12:BC41 BG12:BG41 N12:N41 Q12:AI41 BO12:BO41">
    <cfRule type="containsText" dxfId="380" priority="21" operator="containsText" text="Escoger un dato de la lista desplegable">
      <formula>NOT(ISERROR(SEARCH("Escoger un dato de la lista desplegable",N12)))</formula>
    </cfRule>
  </conditionalFormatting>
  <conditionalFormatting sqref="AO12:AO41">
    <cfRule type="containsText" dxfId="379" priority="20" operator="containsText" text="REDACTAR CONTROL">
      <formula>NOT(ISERROR(SEARCH("REDACTAR CONTROL",AO12)))</formula>
    </cfRule>
  </conditionalFormatting>
  <conditionalFormatting sqref="AL12 BR12">
    <cfRule type="containsText" dxfId="378" priority="17" operator="containsText" text="Extremo">
      <formula>NOT(ISERROR(SEARCH("Extremo",AL12)))</formula>
    </cfRule>
    <cfRule type="containsText" dxfId="377" priority="18" operator="containsText" text="Alto">
      <formula>NOT(ISERROR(SEARCH("Alto",AL12)))</formula>
    </cfRule>
    <cfRule type="containsText" dxfId="376" priority="19" operator="containsText" text="Moderado">
      <formula>NOT(ISERROR(SEARCH("Moderado",AL12)))</formula>
    </cfRule>
  </conditionalFormatting>
  <conditionalFormatting sqref="L22:M31">
    <cfRule type="containsText" dxfId="375" priority="16" operator="containsText" text="Espacio para describir ">
      <formula>NOT(ISERROR(SEARCH("Espacio para describir ",L22)))</formula>
    </cfRule>
  </conditionalFormatting>
  <conditionalFormatting sqref="AL22 BR22">
    <cfRule type="containsText" dxfId="374" priority="13" operator="containsText" text="Extremo">
      <formula>NOT(ISERROR(SEARCH("Extremo",AL22)))</formula>
    </cfRule>
    <cfRule type="containsText" dxfId="373" priority="14" operator="containsText" text="Alto">
      <formula>NOT(ISERROR(SEARCH("Alto",AL22)))</formula>
    </cfRule>
    <cfRule type="containsText" dxfId="372" priority="15" operator="containsText" text="Moderado">
      <formula>NOT(ISERROR(SEARCH("Moderado",AL22)))</formula>
    </cfRule>
  </conditionalFormatting>
  <conditionalFormatting sqref="L32:M41">
    <cfRule type="containsText" dxfId="371" priority="12" operator="containsText" text="Espacio para describir ">
      <formula>NOT(ISERROR(SEARCH("Espacio para describir ",L32)))</formula>
    </cfRule>
  </conditionalFormatting>
  <conditionalFormatting sqref="AL32 BR32">
    <cfRule type="containsText" dxfId="370" priority="9" operator="containsText" text="Extremo">
      <formula>NOT(ISERROR(SEARCH("Extremo",AL32)))</formula>
    </cfRule>
    <cfRule type="containsText" dxfId="369" priority="10" operator="containsText" text="Alto">
      <formula>NOT(ISERROR(SEARCH("Alto",AL32)))</formula>
    </cfRule>
    <cfRule type="containsText" dxfId="368" priority="11" operator="containsText" text="Moderado">
      <formula>NOT(ISERROR(SEARCH("Moderado",AL32)))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41 BJ9:BK11" xr:uid="{C4733B63-3B4C-4899-862E-38EDF321C1E7}"/>
    <dataValidation allowBlank="1" showInputMessage="1" showErrorMessage="1" prompt="¿Se deja evidencia o rastro de la ejecución del control, que permita a cualquier tercero con la evidencia, llegar a la misma conclusión?." sqref="BC11" xr:uid="{9C0A3308-08E4-4784-8BA6-DDA837FF84D4}"/>
    <dataValidation allowBlank="1" showInputMessage="1" showErrorMessage="1" prompt="¿Las observaciones, desviaciones o diferencias identificadas como resultados de la ejecución del control son investigadas y resueltas de manera oportuna?" sqref="BB11" xr:uid="{279A352B-F98A-404F-968A-465EA3C12688}"/>
    <dataValidation allowBlank="1" showInputMessage="1" showErrorMessage="1" prompt="¿La fuente de información que se utiliza en el desarrollo del control es información confiable que permita mitigar el riesgo?." sqref="BA11" xr:uid="{27D8603E-4738-433A-BE05-772017C2F9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30D6EC1C-4C87-4E73-B5BE-72DD2698E28A}"/>
    <dataValidation allowBlank="1" showInputMessage="1" showErrorMessage="1" prompt="¿La oportunidad en que se ejecuta el control ayuda a prevenir la mitigación del riesgo o a detectar la materialización del riesgo de manera oportuna?" sqref="AY11" xr:uid="{0A72729B-E686-4760-A6E2-5D880B46BD31}"/>
    <dataValidation allowBlank="1" showInputMessage="1" showErrorMessage="1" prompt="El responsable tiene autoridad y adecuada segregación de funciones en la ejecución del control?" sqref="AX11" xr:uid="{55C13C01-ADE1-40B2-ABC2-821F9F3B2332}"/>
    <dataValidation allowBlank="1" showInputMessage="1" showErrorMessage="1" prompt="¿Existen un responsable asignado a la ejecución del control?" sqref="AW11" xr:uid="{2C473586-7F58-4CC4-B73D-F2DB51B22F36}"/>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41" xr:uid="{790C854F-8FA9-4DD3-9257-1A53E1D5AD3E}"/>
    <dataValidation type="list" allowBlank="1" showInputMessage="1" showErrorMessage="1" prompt="¿Genera Impacto ambiental?" sqref="AI12:AI41" xr:uid="{07AB5647-587D-4D67-9BEE-43F610BF356B}">
      <formula1>"SI,NO,Escoger un dato de la lista desplegable"</formula1>
    </dataValidation>
    <dataValidation allowBlank="1" showInputMessage="1" showErrorMessage="1" prompt="¿Genera Impacto ambiental?" sqref="AI11" xr:uid="{1389244D-31E6-4399-8AFB-6099F0F9839A}"/>
    <dataValidation type="list" allowBlank="1" showInputMessage="1" showErrorMessage="1" prompt="¿Afectar la imagen nacional?" sqref="AH12:AH41" xr:uid="{F268DA89-301F-4AE3-8058-F00260959B0B}">
      <formula1>"SI,NO,Escoger un dato de la lista desplegable"</formula1>
    </dataValidation>
    <dataValidation allowBlank="1" showInputMessage="1" showErrorMessage="1" prompt="¿Afectar la imagen nacional?" sqref="AH11" xr:uid="{6EB203CB-2691-4B29-ABB3-36342995C3DD}"/>
    <dataValidation type="list" allowBlank="1" showInputMessage="1" showErrorMessage="1" prompt="¿Afectar la imagen regional?" sqref="AG12:AG41" xr:uid="{52EF709E-4855-4B8D-B5A0-72C9058DCB28}">
      <formula1>"SI,NO,Escoger un dato de la lista desplegable"</formula1>
    </dataValidation>
    <dataValidation allowBlank="1" showInputMessage="1" showErrorMessage="1" prompt="¿Afectar la imagen regional?" sqref="AG11" xr:uid="{7E280ECD-4733-422E-8EE3-D4A40A61D231}"/>
    <dataValidation type="list" allowBlank="1" showInputMessage="1" showErrorMessage="1" prompt="¿Ocasionar lesiones físicas o pérdida de vidas humanas?_x000a_NOTA: si esta respuesta es afirmativa, el impacto sera considerado como catastrófico." sqref="AF12:AF41" xr:uid="{0B29969A-835A-43F0-9DD3-D9369CD7AAE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8A89CF2-D8FA-4238-A53A-4D89FDE93624}"/>
    <dataValidation type="list" allowBlank="1" showInputMessage="1" showErrorMessage="1" prompt="¿Generar pérdida de credibilidad del sector?" sqref="AE12:AE41" xr:uid="{DC4DEC65-76DB-4487-B9F6-2066C1CCE168}">
      <formula1>"SI,NO,Escoger un dato de la lista desplegable"</formula1>
    </dataValidation>
    <dataValidation allowBlank="1" showInputMessage="1" showErrorMessage="1" prompt="¿Generar pérdida de credibilidad del sector?" sqref="AE11" xr:uid="{B0BE6A50-1E1D-48BE-90DA-047BB3790B16}"/>
    <dataValidation type="list" allowBlank="1" showInputMessage="1" showErrorMessage="1" prompt="¿Dar lugar a procesos penales?" sqref="AD12:AD41" xr:uid="{6F568613-DA48-4DCD-A30E-653BD034B090}">
      <formula1>"SI,NO,Escoger un dato de la lista desplegable"</formula1>
    </dataValidation>
    <dataValidation allowBlank="1" showInputMessage="1" showErrorMessage="1" prompt="¿Dar lugar a procesos penales?" sqref="AD11" xr:uid="{251F2978-E977-45FD-BD36-2F74D3F81170}"/>
    <dataValidation type="list" allowBlank="1" showInputMessage="1" showErrorMessage="1" prompt="¿Dar lugar a procesos fiscales?" sqref="AC12:AC41" xr:uid="{FB573D7F-175C-4C5D-809F-18C53743526F}">
      <formula1>"SI,NO,Escoger un dato de la lista desplegable"</formula1>
    </dataValidation>
    <dataValidation allowBlank="1" showInputMessage="1" showErrorMessage="1" prompt="¿Dar lugar a procesos fiscales?" sqref="AC11" xr:uid="{8ED34248-ADFE-4881-AAED-F1FAF08D84DD}"/>
    <dataValidation type="list" allowBlank="1" showInputMessage="1" showErrorMessage="1" prompt="¿Dar lugar a procesos disciplinarios?" sqref="AB12:AB41" xr:uid="{CAAA4D3C-B8CA-4E72-A099-0C0AD7EDEA23}">
      <formula1>"SI,NO,Escoger un dato de la lista desplegable"</formula1>
    </dataValidation>
    <dataValidation allowBlank="1" showInputMessage="1" showErrorMessage="1" prompt="¿Dar lugar a procesos disciplinarios?" sqref="AB11" xr:uid="{6D3AFA77-F9B5-4956-91AF-4432F35A3599}"/>
    <dataValidation type="list" allowBlank="1" showInputMessage="1" showErrorMessage="1" prompt="¿Dar lugar a procesos sancionatorios?" sqref="AA12:AA41" xr:uid="{DE10FD04-BAE9-42D5-9285-727F0A8C262F}">
      <formula1>"SI,NO,Escoger un dato de la lista desplegable"</formula1>
    </dataValidation>
    <dataValidation allowBlank="1" showInputMessage="1" showErrorMessage="1" prompt="¿Dar lugar a procesos sancionatorios?" sqref="AA11" xr:uid="{CFB6BBCF-3A58-48E8-8968-FB201D19F6A3}"/>
    <dataValidation type="list" allowBlank="1" showInputMessage="1" showErrorMessage="1" prompt="¿Generar intervención de los órganos de control, de la Fiscalía, u otro ente?" sqref="Z12:Z41" xr:uid="{A9270B9C-27A8-46F7-9F14-FD06C1754AEB}">
      <formula1>"SI,NO,Escoger un dato de la lista desplegable"</formula1>
    </dataValidation>
    <dataValidation allowBlank="1" showInputMessage="1" showErrorMessage="1" prompt="¿Generar intervención de los órganos de control, de la Fiscalía, u otro ente?" sqref="Z11" xr:uid="{CC58266E-9AF4-4A77-B2F7-19BC660927B4}"/>
    <dataValidation type="list" allowBlank="1" showInputMessage="1" showErrorMessage="1" prompt="¿Generar pérdida de información de la Entidad?" sqref="Y12:Y41" xr:uid="{D02E2195-856A-4FC7-8BFC-B40D1A371DDC}">
      <formula1>"SI,NO,Escoger un dato de la lista desplegable"</formula1>
    </dataValidation>
    <dataValidation allowBlank="1" showInputMessage="1" showErrorMessage="1" prompt="¿Generar pérdida de información de la Entidad?" sqref="Y11" xr:uid="{AAA0D271-4CA1-4564-A200-FD1FF953B8B1}"/>
    <dataValidation type="list" allowBlank="1" showInputMessage="1" showErrorMessage="1" prompt="¿Dar lugar al detrimento de calidad de vida de la comunidad por la pérdida del bien o servicios o los recursos públicos?" sqref="X12:X41" xr:uid="{503AD902-3077-44D9-A59F-503F33D1A67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7F7162F-08A9-46ED-B195-A38202099C80}"/>
    <dataValidation type="list" allowBlank="1" showInputMessage="1" showErrorMessage="1" prompt="¿Afectar la generación de los productos o la prestación de servicios?" sqref="W12:W41" xr:uid="{A83EACAF-2BD1-41E9-8E56-9ABDA9C31E1C}">
      <formula1>"SI,NO,Escoger un dato de la lista desplegable"</formula1>
    </dataValidation>
    <dataValidation allowBlank="1" showInputMessage="1" showErrorMessage="1" prompt="¿Afectar la generación de los productos o la prestación de servicios?" sqref="W11" xr:uid="{9843C7A9-CDFD-4F0E-9FA3-5B0266E42E63}"/>
    <dataValidation type="list" allowBlank="1" showInputMessage="1" showErrorMessage="1" prompt="¿Generar pérdida de recursos económicos?" sqref="V12:V41" xr:uid="{F7369AAB-0D1B-405B-88BE-9D48B53B0775}">
      <formula1>"SI,NO,Escoger un dato de la lista desplegable"</formula1>
    </dataValidation>
    <dataValidation allowBlank="1" showInputMessage="1" showErrorMessage="1" prompt="¿Generar pérdida de recursos económicos?" sqref="V11" xr:uid="{6CEFA6CE-4814-442C-AA94-8CFC1A03740D}"/>
    <dataValidation type="list" allowBlank="1" showInputMessage="1" showErrorMessage="1" prompt="¿Generar pérdida de confianza de la Entidad, afectando su reputación?" sqref="U12:U41" xr:uid="{27117C08-A534-4643-B756-6C5055749B46}">
      <formula1>"SI,NO,Escoger un dato de la lista desplegable"</formula1>
    </dataValidation>
    <dataValidation allowBlank="1" showInputMessage="1" showErrorMessage="1" prompt="¿Generar pérdida de confianza de la Entidad, afectando su reputación?" sqref="U11" xr:uid="{648C53FE-2DBC-485C-9141-D379FC25B143}"/>
    <dataValidation type="list" allowBlank="1" showInputMessage="1" showErrorMessage="1" prompt="¿Afectar el cumplimiento de la misión del sector al que pertenece la Entidad?" sqref="T12:T41" xr:uid="{FDA4FB8E-6120-475B-AC81-1A661B6079E5}">
      <formula1>"SI,NO,Escoger un dato de la lista desplegable"</formula1>
    </dataValidation>
    <dataValidation allowBlank="1" showInputMessage="1" showErrorMessage="1" prompt="¿Afectar el cumplimiento de la misión del sector al que pertenece la Entidad?" sqref="T11" xr:uid="{604FDF7A-7D39-41AF-8610-C60D150B3FD0}"/>
    <dataValidation type="list" allowBlank="1" showInputMessage="1" showErrorMessage="1" prompt="¿Afectar el cumplimiento de misión de la Entidad?" sqref="S12:S41" xr:uid="{CE671B6F-B66B-46F7-A693-F0EC172A77BC}">
      <formula1>"SI,NO,Escoger un dato de la lista desplegable"</formula1>
    </dataValidation>
    <dataValidation allowBlank="1" showInputMessage="1" showErrorMessage="1" prompt="¿Afectar el cumplimiento de misión de la Entidad?" sqref="S11" xr:uid="{A484F5B2-4C66-4BD1-9540-FB0766419A13}"/>
    <dataValidation type="list" allowBlank="1" showInputMessage="1" showErrorMessage="1" prompt="¿Afectar el cumplimiento de metas y objetivos de la dependencia?" sqref="R12:R41" xr:uid="{660C6547-C71F-405B-B31B-A4C0E5AC1EF2}">
      <formula1>"SI,NO,Escoger un dato de la lista desplegable"</formula1>
    </dataValidation>
    <dataValidation allowBlank="1" showInputMessage="1" showErrorMessage="1" prompt="¿Afectar el cumplimiento de metas y objetivos de la dependencia?" sqref="R11" xr:uid="{45450DF0-47B5-4301-9DF4-8B7AF6232BC0}"/>
    <dataValidation type="list" allowBlank="1" showInputMessage="1" showErrorMessage="1" prompt="¿Afectar al grupo de funcionarios del proceso?" sqref="Q12:Q41" xr:uid="{E5471E0C-26EA-43CD-8502-A93375FB0849}">
      <formula1>"SI,NO,Escoger un dato de la lista desplegable"</formula1>
    </dataValidation>
    <dataValidation allowBlank="1" showInputMessage="1" showErrorMessage="1" prompt="¿Afectar al grupo de funcionarios del proceso?" sqref="Q11" xr:uid="{40174F18-9FE6-45F1-BF48-7CF58839CAF8}"/>
    <dataValidation allowBlank="1" showInputMessage="1" showErrorMessage="1" prompt="Son los efectos ocasionados por la ocurrencia de un riesgo que afecta los objetivos o procesos de la entidad. Pueden ser una pérdida, un daño, un perjuicio, un detrimento." sqref="M9:M11" xr:uid="{6071C6BA-557F-489A-B55E-DAA66A45466A}"/>
    <dataValidation type="list" allowBlank="1" showInputMessage="1" showErrorMessage="1" sqref="BG12:BG41" xr:uid="{A1256317-0908-4E8E-910C-6A611C1DA8A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41" xr:uid="{2F90B7F2-593B-40BE-9058-BCE3FA29734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41" xr:uid="{7FC254CC-E3AE-4C41-9AA6-AEEBBD7B05F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41" xr:uid="{430DF45B-0F02-402A-AE6D-63B77F49951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41" xr:uid="{2E471069-C31D-4843-8D6D-B174D347A12E}">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41" xr:uid="{6AB176C2-D714-49BA-BCF3-0B27666CE509}">
      <formula1>"Oportuna,Inoportuna,Escoger un dato de la lista desplegable"</formula1>
    </dataValidation>
    <dataValidation type="list" allowBlank="1" showInputMessage="1" showErrorMessage="1" prompt="El responsable tiene autoridad y adecuada segregación de funciones en la ejecución del control?" sqref="AX12:AX41" xr:uid="{5EE419FA-8B55-492B-AE2E-80896060C5FD}">
      <formula1>"Adecuado,Inadecuado,Escoger un dato de la lista desplegable"</formula1>
    </dataValidation>
    <dataValidation type="list" allowBlank="1" showInputMessage="1" showErrorMessage="1" prompt="¿Existen un responsable asignado a la ejecución del control?" sqref="AW12:AW41" xr:uid="{028FCFD0-6729-483A-ADB2-355AAFE3647D}">
      <formula1>"Asignado,No Asignado,Escoger un dato de la lista desplegable"</formula1>
    </dataValidation>
    <dataValidation type="list" allowBlank="1" showInputMessage="1" showErrorMessage="1" sqref="AV12:AV41" xr:uid="{9944F2CC-1242-4DF5-885B-959BCF9B044B}">
      <formula1>"Escoger un dato de la lista desplegable,Preventivo,Detectivo"</formula1>
    </dataValidation>
    <dataValidation type="list" allowBlank="1" showInputMessage="1" showErrorMessage="1" sqref="AQ12:AQ41" xr:uid="{E9D6C404-206B-42A9-98F9-B9AA7A383B8F}">
      <formula1>"Escoger un dato de la lista desplegable,Por Tramite, Diario, Semanal, Quincenal, Mensual, Bimestral, Trimestral, Semestral,Anual"</formula1>
    </dataValidation>
    <dataValidation type="list" allowBlank="1" showInputMessage="1" showErrorMessage="1" sqref="F12:I41" xr:uid="{6377023C-6945-4A82-8D5E-774650F4D4D8}">
      <formula1>"SI,NO,Escoger un dato de la lista desplegable"</formula1>
    </dataValidation>
    <dataValidation type="list" allowBlank="1" showInputMessage="1" showErrorMessage="1" sqref="N12:N41" xr:uid="{A968F700-1771-4D99-ABBA-074DFA39B225}">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2C2FC01-0848-4896-90DB-20A5437CE58C}">
          <x14:formula1>
            <xm:f>DATOS!$J$15:$J$19</xm:f>
          </x14:formula1>
          <xm:sqref>AM12:AM41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CD6D3-DFCA-4A72-88BC-1DE5BE975A83}">
  <sheetPr>
    <pageSetUpPr fitToPage="1"/>
  </sheetPr>
  <dimension ref="B2:BS61"/>
  <sheetViews>
    <sheetView zoomScale="60" zoomScaleNormal="60" workbookViewId="0"/>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10.6" customHeight="1" x14ac:dyDescent="0.3">
      <c r="B12" s="162">
        <v>1</v>
      </c>
      <c r="C12" s="165" t="s">
        <v>214</v>
      </c>
      <c r="D12" s="155" t="s">
        <v>215</v>
      </c>
      <c r="E12" s="155" t="s">
        <v>216</v>
      </c>
      <c r="F12" s="155" t="s">
        <v>170</v>
      </c>
      <c r="G12" s="155" t="s">
        <v>170</v>
      </c>
      <c r="H12" s="155" t="s">
        <v>170</v>
      </c>
      <c r="I12" s="155" t="s">
        <v>170</v>
      </c>
      <c r="J12" s="155" t="str">
        <f>IF(AND((F12="SI"),(G12="SI"),(H12="SI"),(I12="SI")),"Si es Riesgo de Corrupción","No es Riesgo de Corrupción")</f>
        <v>Si es Riesgo de Corrupción</v>
      </c>
      <c r="K12" s="50">
        <v>1</v>
      </c>
      <c r="L12" s="51" t="s">
        <v>217</v>
      </c>
      <c r="M12" s="157" t="s">
        <v>218</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173</v>
      </c>
      <c r="U12" s="148" t="s">
        <v>170</v>
      </c>
      <c r="V12" s="148" t="s">
        <v>170</v>
      </c>
      <c r="W12" s="148" t="s">
        <v>173</v>
      </c>
      <c r="X12" s="148" t="s">
        <v>173</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14</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231</v>
      </c>
      <c r="AP12" s="53" t="s">
        <v>232</v>
      </c>
      <c r="AQ12" s="53" t="s">
        <v>219</v>
      </c>
      <c r="AR12" s="53" t="s">
        <v>220</v>
      </c>
      <c r="AS12" s="53" t="s">
        <v>221</v>
      </c>
      <c r="AT12" s="53" t="s">
        <v>222</v>
      </c>
      <c r="AU12" s="53" t="s">
        <v>223</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NO DISMINUYE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230</v>
      </c>
    </row>
    <row r="13" spans="2:71" s="57" customFormat="1" ht="210.6" customHeight="1" x14ac:dyDescent="0.3">
      <c r="B13" s="163"/>
      <c r="C13" s="166"/>
      <c r="D13" s="155"/>
      <c r="E13" s="155"/>
      <c r="F13" s="155"/>
      <c r="G13" s="155"/>
      <c r="H13" s="155"/>
      <c r="I13" s="155"/>
      <c r="J13" s="155"/>
      <c r="K13" s="58">
        <v>2</v>
      </c>
      <c r="L13" s="59" t="s">
        <v>217</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233</v>
      </c>
      <c r="AP13" s="61" t="s">
        <v>226</v>
      </c>
      <c r="AQ13" s="61" t="s">
        <v>227</v>
      </c>
      <c r="AR13" s="61" t="s">
        <v>234</v>
      </c>
      <c r="AS13" s="61" t="s">
        <v>228</v>
      </c>
      <c r="AT13" s="61" t="s">
        <v>235</v>
      </c>
      <c r="AU13" s="61" t="s">
        <v>229</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3" t="s">
        <v>122</v>
      </c>
      <c r="G22" s="153" t="s">
        <v>122</v>
      </c>
      <c r="H22" s="153" t="s">
        <v>122</v>
      </c>
      <c r="I22" s="153" t="s">
        <v>122</v>
      </c>
      <c r="J22" s="155" t="str">
        <f>IF(AND((F22="SI"),(G22="SI"),(H22="SI"),(I22="SI")),"Si es Riesgo de Corrupción","No es Riesgo de Corrupción")</f>
        <v>No es Riesgo de Corrupción</v>
      </c>
      <c r="K22" s="50">
        <v>1</v>
      </c>
      <c r="L22" s="51" t="s">
        <v>123</v>
      </c>
      <c r="M22" s="157" t="s">
        <v>191</v>
      </c>
      <c r="N22" s="159"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5" t="s">
        <v>122</v>
      </c>
      <c r="R22" s="145" t="s">
        <v>122</v>
      </c>
      <c r="S22" s="145" t="s">
        <v>122</v>
      </c>
      <c r="T22" s="145" t="s">
        <v>122</v>
      </c>
      <c r="U22" s="145" t="s">
        <v>122</v>
      </c>
      <c r="V22" s="145" t="s">
        <v>122</v>
      </c>
      <c r="W22" s="145" t="s">
        <v>122</v>
      </c>
      <c r="X22" s="145" t="s">
        <v>122</v>
      </c>
      <c r="Y22" s="145" t="s">
        <v>122</v>
      </c>
      <c r="Z22" s="145" t="s">
        <v>122</v>
      </c>
      <c r="AA22" s="145" t="s">
        <v>122</v>
      </c>
      <c r="AB22" s="145" t="s">
        <v>122</v>
      </c>
      <c r="AC22" s="145" t="s">
        <v>122</v>
      </c>
      <c r="AD22" s="145" t="s">
        <v>122</v>
      </c>
      <c r="AE22" s="145" t="s">
        <v>122</v>
      </c>
      <c r="AF22" s="145" t="s">
        <v>122</v>
      </c>
      <c r="AG22" s="145" t="s">
        <v>122</v>
      </c>
      <c r="AH22" s="145" t="s">
        <v>122</v>
      </c>
      <c r="AI22" s="145"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39"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3"/>
      <c r="G23" s="153"/>
      <c r="H23" s="153"/>
      <c r="I23" s="153"/>
      <c r="J23" s="155"/>
      <c r="K23" s="58">
        <v>2</v>
      </c>
      <c r="L23" s="59" t="s">
        <v>123</v>
      </c>
      <c r="M23" s="157"/>
      <c r="N23" s="160"/>
      <c r="O23" s="150"/>
      <c r="P23" s="143"/>
      <c r="Q23" s="146"/>
      <c r="R23" s="146"/>
      <c r="S23" s="146"/>
      <c r="T23" s="146"/>
      <c r="U23" s="146"/>
      <c r="V23" s="146"/>
      <c r="W23" s="146"/>
      <c r="X23" s="146"/>
      <c r="Y23" s="146"/>
      <c r="Z23" s="146"/>
      <c r="AA23" s="146"/>
      <c r="AB23" s="146"/>
      <c r="AC23" s="146"/>
      <c r="AD23" s="146"/>
      <c r="AE23" s="146"/>
      <c r="AF23" s="146"/>
      <c r="AG23" s="146"/>
      <c r="AH23" s="146"/>
      <c r="AI23" s="146"/>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40"/>
      <c r="BP23" s="143"/>
      <c r="BQ23" s="125"/>
      <c r="BR23" s="125"/>
      <c r="BS23" s="128"/>
    </row>
    <row r="24" spans="2:71" s="57" customFormat="1" ht="96" hidden="1" customHeight="1" x14ac:dyDescent="0.3">
      <c r="B24" s="163"/>
      <c r="C24" s="166"/>
      <c r="D24" s="155"/>
      <c r="E24" s="155"/>
      <c r="F24" s="153"/>
      <c r="G24" s="153"/>
      <c r="H24" s="153"/>
      <c r="I24" s="153"/>
      <c r="J24" s="155"/>
      <c r="K24" s="64">
        <v>3</v>
      </c>
      <c r="L24" s="65" t="s">
        <v>123</v>
      </c>
      <c r="M24" s="157"/>
      <c r="N24" s="160"/>
      <c r="O24" s="150"/>
      <c r="P24" s="143"/>
      <c r="Q24" s="146"/>
      <c r="R24" s="146"/>
      <c r="S24" s="146"/>
      <c r="T24" s="146"/>
      <c r="U24" s="146"/>
      <c r="V24" s="146"/>
      <c r="W24" s="146"/>
      <c r="X24" s="146"/>
      <c r="Y24" s="146"/>
      <c r="Z24" s="146"/>
      <c r="AA24" s="146"/>
      <c r="AB24" s="146"/>
      <c r="AC24" s="146"/>
      <c r="AD24" s="146"/>
      <c r="AE24" s="146"/>
      <c r="AF24" s="146"/>
      <c r="AG24" s="146"/>
      <c r="AH24" s="146"/>
      <c r="AI24" s="146"/>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40"/>
      <c r="BP24" s="143"/>
      <c r="BQ24" s="125"/>
      <c r="BR24" s="125"/>
      <c r="BS24" s="128"/>
    </row>
    <row r="25" spans="2:71" s="57" customFormat="1" ht="96" hidden="1" customHeight="1" x14ac:dyDescent="0.3">
      <c r="B25" s="163"/>
      <c r="C25" s="166"/>
      <c r="D25" s="155"/>
      <c r="E25" s="155"/>
      <c r="F25" s="153"/>
      <c r="G25" s="153"/>
      <c r="H25" s="153"/>
      <c r="I25" s="153"/>
      <c r="J25" s="155"/>
      <c r="K25" s="58">
        <v>4</v>
      </c>
      <c r="L25" s="59" t="s">
        <v>123</v>
      </c>
      <c r="M25" s="157"/>
      <c r="N25" s="160"/>
      <c r="O25" s="150"/>
      <c r="P25" s="143"/>
      <c r="Q25" s="146"/>
      <c r="R25" s="146"/>
      <c r="S25" s="146"/>
      <c r="T25" s="146"/>
      <c r="U25" s="146"/>
      <c r="V25" s="146"/>
      <c r="W25" s="146"/>
      <c r="X25" s="146"/>
      <c r="Y25" s="146"/>
      <c r="Z25" s="146"/>
      <c r="AA25" s="146"/>
      <c r="AB25" s="146"/>
      <c r="AC25" s="146"/>
      <c r="AD25" s="146"/>
      <c r="AE25" s="146"/>
      <c r="AF25" s="146"/>
      <c r="AG25" s="146"/>
      <c r="AH25" s="146"/>
      <c r="AI25" s="146"/>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40"/>
      <c r="BP25" s="143"/>
      <c r="BQ25" s="125"/>
      <c r="BR25" s="125"/>
      <c r="BS25" s="128"/>
    </row>
    <row r="26" spans="2:71" s="57" customFormat="1" ht="96" hidden="1" customHeight="1" x14ac:dyDescent="0.3">
      <c r="B26" s="163"/>
      <c r="C26" s="166"/>
      <c r="D26" s="155"/>
      <c r="E26" s="155"/>
      <c r="F26" s="153"/>
      <c r="G26" s="153"/>
      <c r="H26" s="153"/>
      <c r="I26" s="153"/>
      <c r="J26" s="155"/>
      <c r="K26" s="64">
        <v>5</v>
      </c>
      <c r="L26" s="65" t="s">
        <v>123</v>
      </c>
      <c r="M26" s="157"/>
      <c r="N26" s="160"/>
      <c r="O26" s="150"/>
      <c r="P26" s="143"/>
      <c r="Q26" s="146"/>
      <c r="R26" s="146"/>
      <c r="S26" s="146"/>
      <c r="T26" s="146"/>
      <c r="U26" s="146"/>
      <c r="V26" s="146"/>
      <c r="W26" s="146"/>
      <c r="X26" s="146"/>
      <c r="Y26" s="146"/>
      <c r="Z26" s="146"/>
      <c r="AA26" s="146"/>
      <c r="AB26" s="146"/>
      <c r="AC26" s="146"/>
      <c r="AD26" s="146"/>
      <c r="AE26" s="146"/>
      <c r="AF26" s="146"/>
      <c r="AG26" s="146"/>
      <c r="AH26" s="146"/>
      <c r="AI26" s="146"/>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40"/>
      <c r="BP26" s="143"/>
      <c r="BQ26" s="125"/>
      <c r="BR26" s="125"/>
      <c r="BS26" s="128"/>
    </row>
    <row r="27" spans="2:71" s="57" customFormat="1" ht="96" hidden="1" customHeight="1" x14ac:dyDescent="0.3">
      <c r="B27" s="163"/>
      <c r="C27" s="166"/>
      <c r="D27" s="155"/>
      <c r="E27" s="155"/>
      <c r="F27" s="153"/>
      <c r="G27" s="153"/>
      <c r="H27" s="153"/>
      <c r="I27" s="153"/>
      <c r="J27" s="155"/>
      <c r="K27" s="58">
        <v>6</v>
      </c>
      <c r="L27" s="59" t="s">
        <v>123</v>
      </c>
      <c r="M27" s="157"/>
      <c r="N27" s="160"/>
      <c r="O27" s="150"/>
      <c r="P27" s="143"/>
      <c r="Q27" s="146"/>
      <c r="R27" s="146"/>
      <c r="S27" s="146"/>
      <c r="T27" s="146"/>
      <c r="U27" s="146"/>
      <c r="V27" s="146"/>
      <c r="W27" s="146"/>
      <c r="X27" s="146"/>
      <c r="Y27" s="146"/>
      <c r="Z27" s="146"/>
      <c r="AA27" s="146"/>
      <c r="AB27" s="146"/>
      <c r="AC27" s="146"/>
      <c r="AD27" s="146"/>
      <c r="AE27" s="146"/>
      <c r="AF27" s="146"/>
      <c r="AG27" s="146"/>
      <c r="AH27" s="146"/>
      <c r="AI27" s="146"/>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40"/>
      <c r="BP27" s="143"/>
      <c r="BQ27" s="125"/>
      <c r="BR27" s="125"/>
      <c r="BS27" s="128"/>
    </row>
    <row r="28" spans="2:71" s="57" customFormat="1" ht="96" hidden="1" customHeight="1" x14ac:dyDescent="0.3">
      <c r="B28" s="163"/>
      <c r="C28" s="166"/>
      <c r="D28" s="155"/>
      <c r="E28" s="155"/>
      <c r="F28" s="153"/>
      <c r="G28" s="153"/>
      <c r="H28" s="153"/>
      <c r="I28" s="153"/>
      <c r="J28" s="155"/>
      <c r="K28" s="64">
        <v>7</v>
      </c>
      <c r="L28" s="65" t="s">
        <v>123</v>
      </c>
      <c r="M28" s="157"/>
      <c r="N28" s="160"/>
      <c r="O28" s="150"/>
      <c r="P28" s="143"/>
      <c r="Q28" s="146"/>
      <c r="R28" s="146"/>
      <c r="S28" s="146"/>
      <c r="T28" s="146"/>
      <c r="U28" s="146"/>
      <c r="V28" s="146"/>
      <c r="W28" s="146"/>
      <c r="X28" s="146"/>
      <c r="Y28" s="146"/>
      <c r="Z28" s="146"/>
      <c r="AA28" s="146"/>
      <c r="AB28" s="146"/>
      <c r="AC28" s="146"/>
      <c r="AD28" s="146"/>
      <c r="AE28" s="146"/>
      <c r="AF28" s="146"/>
      <c r="AG28" s="146"/>
      <c r="AH28" s="146"/>
      <c r="AI28" s="146"/>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40"/>
      <c r="BP28" s="143"/>
      <c r="BQ28" s="125"/>
      <c r="BR28" s="125"/>
      <c r="BS28" s="128"/>
    </row>
    <row r="29" spans="2:71" s="57" customFormat="1" ht="96" hidden="1" customHeight="1" x14ac:dyDescent="0.3">
      <c r="B29" s="163"/>
      <c r="C29" s="166"/>
      <c r="D29" s="155"/>
      <c r="E29" s="155"/>
      <c r="F29" s="153"/>
      <c r="G29" s="153"/>
      <c r="H29" s="153"/>
      <c r="I29" s="153"/>
      <c r="J29" s="155"/>
      <c r="K29" s="58">
        <v>8</v>
      </c>
      <c r="L29" s="59" t="s">
        <v>123</v>
      </c>
      <c r="M29" s="157"/>
      <c r="N29" s="160"/>
      <c r="O29" s="150"/>
      <c r="P29" s="143"/>
      <c r="Q29" s="146"/>
      <c r="R29" s="146"/>
      <c r="S29" s="146"/>
      <c r="T29" s="146"/>
      <c r="U29" s="146"/>
      <c r="V29" s="146"/>
      <c r="W29" s="146"/>
      <c r="X29" s="146"/>
      <c r="Y29" s="146"/>
      <c r="Z29" s="146"/>
      <c r="AA29" s="146"/>
      <c r="AB29" s="146"/>
      <c r="AC29" s="146"/>
      <c r="AD29" s="146"/>
      <c r="AE29" s="146"/>
      <c r="AF29" s="146"/>
      <c r="AG29" s="146"/>
      <c r="AH29" s="146"/>
      <c r="AI29" s="146"/>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40"/>
      <c r="BP29" s="143"/>
      <c r="BQ29" s="125"/>
      <c r="BR29" s="125"/>
      <c r="BS29" s="128"/>
    </row>
    <row r="30" spans="2:71" s="57" customFormat="1" ht="96" hidden="1" customHeight="1" x14ac:dyDescent="0.3">
      <c r="B30" s="163"/>
      <c r="C30" s="166"/>
      <c r="D30" s="155"/>
      <c r="E30" s="155"/>
      <c r="F30" s="153"/>
      <c r="G30" s="153"/>
      <c r="H30" s="153"/>
      <c r="I30" s="153"/>
      <c r="J30" s="155"/>
      <c r="K30" s="64">
        <v>9</v>
      </c>
      <c r="L30" s="70" t="s">
        <v>123</v>
      </c>
      <c r="M30" s="157"/>
      <c r="N30" s="160"/>
      <c r="O30" s="150"/>
      <c r="P30" s="143"/>
      <c r="Q30" s="146"/>
      <c r="R30" s="146"/>
      <c r="S30" s="146"/>
      <c r="T30" s="146"/>
      <c r="U30" s="146"/>
      <c r="V30" s="146"/>
      <c r="W30" s="146"/>
      <c r="X30" s="146"/>
      <c r="Y30" s="146"/>
      <c r="Z30" s="146"/>
      <c r="AA30" s="146"/>
      <c r="AB30" s="146"/>
      <c r="AC30" s="146"/>
      <c r="AD30" s="146"/>
      <c r="AE30" s="146"/>
      <c r="AF30" s="146"/>
      <c r="AG30" s="146"/>
      <c r="AH30" s="146"/>
      <c r="AI30" s="146"/>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40"/>
      <c r="BP30" s="143"/>
      <c r="BQ30" s="125"/>
      <c r="BR30" s="125"/>
      <c r="BS30" s="128"/>
    </row>
    <row r="31" spans="2:71" s="57" customFormat="1" ht="96" hidden="1" customHeight="1" thickBot="1" x14ac:dyDescent="0.35">
      <c r="B31" s="164"/>
      <c r="C31" s="167"/>
      <c r="D31" s="156"/>
      <c r="E31" s="156"/>
      <c r="F31" s="154"/>
      <c r="G31" s="154"/>
      <c r="H31" s="154"/>
      <c r="I31" s="154"/>
      <c r="J31" s="156"/>
      <c r="K31" s="71">
        <v>10</v>
      </c>
      <c r="L31" s="72" t="s">
        <v>123</v>
      </c>
      <c r="M31" s="158"/>
      <c r="N31" s="161"/>
      <c r="O31" s="151"/>
      <c r="P31" s="144"/>
      <c r="Q31" s="147"/>
      <c r="R31" s="147"/>
      <c r="S31" s="147"/>
      <c r="T31" s="147"/>
      <c r="U31" s="147"/>
      <c r="V31" s="147"/>
      <c r="W31" s="147"/>
      <c r="X31" s="147"/>
      <c r="Y31" s="147"/>
      <c r="Z31" s="147"/>
      <c r="AA31" s="147"/>
      <c r="AB31" s="147"/>
      <c r="AC31" s="147"/>
      <c r="AD31" s="147"/>
      <c r="AE31" s="147"/>
      <c r="AF31" s="147"/>
      <c r="AG31" s="147"/>
      <c r="AH31" s="147"/>
      <c r="AI31" s="147"/>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41"/>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sheetData>
  <sheetProtection algorithmName="SHA-512" hashValue="CiqIqU8kp7jCnpGdMhwd5cOLonZQBCF7HtpiFjaUwPBwhIwTTa6WzcpbivsEvcbwe1hccYbMU2uG6eYzeOeElA==" saltValue="/Y0mLWRCDaYSxV9YINYGYg=="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59" priority="23" operator="containsText" text="Si es Riesgo de Corrupción">
      <formula>NOT(ISERROR(SEARCH("Si es Riesgo de Corrupción",J12)))</formula>
    </cfRule>
    <cfRule type="containsText" dxfId="358" priority="24" operator="containsText" text="No es Riesgo de Corrupción">
      <formula>NOT(ISERROR(SEARCH("No es Riesgo de Corrupción",J12)))</formula>
    </cfRule>
  </conditionalFormatting>
  <conditionalFormatting sqref="L12:M21">
    <cfRule type="containsText" dxfId="357" priority="22" operator="containsText" text="Espacio para describir ">
      <formula>NOT(ISERROR(SEARCH("Espacio para describir ",L12)))</formula>
    </cfRule>
  </conditionalFormatting>
  <conditionalFormatting sqref="N12:N61 Q12:AI61 AQ12:AQ61 AV12:BC61 BG12:BG61 BO12:BO61">
    <cfRule type="containsText" dxfId="356" priority="21" operator="containsText" text="Escoger un dato de la lista desplegable">
      <formula>NOT(ISERROR(SEARCH("Escoger un dato de la lista desplegable",N12)))</formula>
    </cfRule>
  </conditionalFormatting>
  <conditionalFormatting sqref="AO12:AO61">
    <cfRule type="containsText" dxfId="355" priority="20" operator="containsText" text="REDACTAR CONTROL">
      <formula>NOT(ISERROR(SEARCH("REDACTAR CONTROL",AO12)))</formula>
    </cfRule>
  </conditionalFormatting>
  <conditionalFormatting sqref="AL12 BR12">
    <cfRule type="containsText" dxfId="354" priority="17" operator="containsText" text="Extremo">
      <formula>NOT(ISERROR(SEARCH("Extremo",AL12)))</formula>
    </cfRule>
    <cfRule type="containsText" dxfId="353" priority="18" operator="containsText" text="Alto">
      <formula>NOT(ISERROR(SEARCH("Alto",AL12)))</formula>
    </cfRule>
    <cfRule type="containsText" dxfId="352" priority="19" operator="containsText" text="Moderado">
      <formula>NOT(ISERROR(SEARCH("Moderado",AL12)))</formula>
    </cfRule>
  </conditionalFormatting>
  <conditionalFormatting sqref="L22:M31">
    <cfRule type="containsText" dxfId="351" priority="16" operator="containsText" text="Espacio para describir ">
      <formula>NOT(ISERROR(SEARCH("Espacio para describir ",L22)))</formula>
    </cfRule>
  </conditionalFormatting>
  <conditionalFormatting sqref="AL22 BR22">
    <cfRule type="containsText" dxfId="350" priority="13" operator="containsText" text="Extremo">
      <formula>NOT(ISERROR(SEARCH("Extremo",AL22)))</formula>
    </cfRule>
    <cfRule type="containsText" dxfId="349" priority="14" operator="containsText" text="Alto">
      <formula>NOT(ISERROR(SEARCH("Alto",AL22)))</formula>
    </cfRule>
    <cfRule type="containsText" dxfId="348" priority="15" operator="containsText" text="Moderado">
      <formula>NOT(ISERROR(SEARCH("Moderado",AL22)))</formula>
    </cfRule>
  </conditionalFormatting>
  <conditionalFormatting sqref="L32:M41">
    <cfRule type="containsText" dxfId="347" priority="12" operator="containsText" text="Espacio para describir ">
      <formula>NOT(ISERROR(SEARCH("Espacio para describir ",L32)))</formula>
    </cfRule>
  </conditionalFormatting>
  <conditionalFormatting sqref="AL32 BR32">
    <cfRule type="containsText" dxfId="346" priority="9" operator="containsText" text="Extremo">
      <formula>NOT(ISERROR(SEARCH("Extremo",AL32)))</formula>
    </cfRule>
    <cfRule type="containsText" dxfId="345" priority="10" operator="containsText" text="Alto">
      <formula>NOT(ISERROR(SEARCH("Alto",AL32)))</formula>
    </cfRule>
    <cfRule type="containsText" dxfId="344" priority="11" operator="containsText" text="Moderado">
      <formula>NOT(ISERROR(SEARCH("Moderado",AL32)))</formula>
    </cfRule>
  </conditionalFormatting>
  <conditionalFormatting sqref="L42:M51">
    <cfRule type="containsText" dxfId="343" priority="8" operator="containsText" text="Espacio para describir ">
      <formula>NOT(ISERROR(SEARCH("Espacio para describir ",L42)))</formula>
    </cfRule>
  </conditionalFormatting>
  <conditionalFormatting sqref="AL42 BR42">
    <cfRule type="containsText" dxfId="342" priority="5" operator="containsText" text="Extremo">
      <formula>NOT(ISERROR(SEARCH("Extremo",AL42)))</formula>
    </cfRule>
    <cfRule type="containsText" dxfId="341" priority="6" operator="containsText" text="Alto">
      <formula>NOT(ISERROR(SEARCH("Alto",AL42)))</formula>
    </cfRule>
    <cfRule type="containsText" dxfId="340" priority="7" operator="containsText" text="Moderado">
      <formula>NOT(ISERROR(SEARCH("Moderado",AL42)))</formula>
    </cfRule>
  </conditionalFormatting>
  <conditionalFormatting sqref="L52:M61">
    <cfRule type="containsText" dxfId="339" priority="4" operator="containsText" text="Espacio para describir ">
      <formula>NOT(ISERROR(SEARCH("Espacio para describir ",L52)))</formula>
    </cfRule>
  </conditionalFormatting>
  <conditionalFormatting sqref="AL52 BR52">
    <cfRule type="containsText" dxfId="338" priority="1" operator="containsText" text="Extremo">
      <formula>NOT(ISERROR(SEARCH("Extremo",AL52)))</formula>
    </cfRule>
    <cfRule type="containsText" dxfId="337" priority="2" operator="containsText" text="Alto">
      <formula>NOT(ISERROR(SEARCH("Alto",AL52)))</formula>
    </cfRule>
    <cfRule type="containsText" dxfId="336" priority="3" operator="containsText" text="Moderado">
      <formula>NOT(ISERROR(SEARCH("Moderado",AL52)))</formula>
    </cfRule>
  </conditionalFormatting>
  <dataValidations count="60">
    <dataValidation type="list" allowBlank="1" showInputMessage="1" showErrorMessage="1" sqref="N12:N61" xr:uid="{5F518F52-813B-4A40-BE0D-19EC165BC137}">
      <formula1>"Escoger un dato de la lista desplegable,5,4,3,2,1"</formula1>
    </dataValidation>
    <dataValidation type="list" allowBlank="1" showInputMessage="1" showErrorMessage="1" sqref="F12:I61" xr:uid="{237995B4-6C4C-41C0-9A24-27D35DEF3BBA}">
      <formula1>"SI,NO,Escoger un dato de la lista desplegable"</formula1>
    </dataValidation>
    <dataValidation type="list" allowBlank="1" showInputMessage="1" showErrorMessage="1" sqref="AQ12:AQ61" xr:uid="{1D5D9C9F-5CE7-4B58-8345-A5F32F2CECB1}">
      <formula1>"Escoger un dato de la lista desplegable,Por Tramite, Diario, Semanal, Quincenal, Mensual, Bimestral, Trimestral, Semestral,Anual"</formula1>
    </dataValidation>
    <dataValidation type="list" allowBlank="1" showInputMessage="1" showErrorMessage="1" sqref="AV12:AV61" xr:uid="{75588611-3493-4325-8D33-DC4261FD3EEA}">
      <formula1>"Escoger un dato de la lista desplegable,Preventivo,Detectivo"</formula1>
    </dataValidation>
    <dataValidation type="list" allowBlank="1" showInputMessage="1" showErrorMessage="1" prompt="¿Existen un responsable asignado a la ejecución del control?" sqref="AW12:AW61" xr:uid="{071D4C47-D428-4B3E-BA3C-AC227735D63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30271206-AC5A-4875-9334-6565D619E1CD}">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74B3075-0CC0-440E-AF0D-35B641533F64}">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482CEFA-7B44-4126-96E3-9029284D60E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11F5320-724E-48C5-9A73-8727BE0C5F49}">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E190B820-D76D-46C5-ACFE-2484E0E48239}">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086D7ACE-A579-4014-B0C9-F809F80C04D4}">
      <formula1>"Escoger un dato de la lista desplegable,Completa,Incompleta,No existe"</formula1>
    </dataValidation>
    <dataValidation type="list" allowBlank="1" showInputMessage="1" showErrorMessage="1" sqref="BG12:BG61" xr:uid="{37A1644B-D582-4585-AABD-0C9CCDEB2B85}">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F2664E14-9BD2-4E69-A2C2-DDAD271B569B}"/>
    <dataValidation allowBlank="1" showInputMessage="1" showErrorMessage="1" prompt="¿Afectar al grupo de funcionarios del proceso?" sqref="Q11" xr:uid="{E35BBDC1-FDF4-4CB8-AC40-1B6840578718}"/>
    <dataValidation type="list" allowBlank="1" showInputMessage="1" showErrorMessage="1" prompt="¿Afectar al grupo de funcionarios del proceso?" sqref="Q12:Q61" xr:uid="{C7BC1287-5491-4EE9-8EBA-A39CCF50DE7F}">
      <formula1>"SI,NO,Escoger un dato de la lista desplegable"</formula1>
    </dataValidation>
    <dataValidation allowBlank="1" showInputMessage="1" showErrorMessage="1" prompt="¿Afectar el cumplimiento de metas y objetivos de la dependencia?" sqref="R11" xr:uid="{05D39789-14CA-40A4-9C33-EEA7F08A95EB}"/>
    <dataValidation type="list" allowBlank="1" showInputMessage="1" showErrorMessage="1" prompt="¿Afectar el cumplimiento de metas y objetivos de la dependencia?" sqref="R12:R61" xr:uid="{34AEE389-C6E1-4A85-BCAD-34F0234644AD}">
      <formula1>"SI,NO,Escoger un dato de la lista desplegable"</formula1>
    </dataValidation>
    <dataValidation allowBlank="1" showInputMessage="1" showErrorMessage="1" prompt="¿Afectar el cumplimiento de misión de la Entidad?" sqref="S11" xr:uid="{03DBCC2E-A3B9-4F75-AAE5-A18F2BB74561}"/>
    <dataValidation type="list" allowBlank="1" showInputMessage="1" showErrorMessage="1" prompt="¿Afectar el cumplimiento de misión de la Entidad?" sqref="S12:S61" xr:uid="{84E74706-993E-4FF3-91FE-850BC0D44FC4}">
      <formula1>"SI,NO,Escoger un dato de la lista desplegable"</formula1>
    </dataValidation>
    <dataValidation allowBlank="1" showInputMessage="1" showErrorMessage="1" prompt="¿Afectar el cumplimiento de la misión del sector al que pertenece la Entidad?" sqref="T11" xr:uid="{5AC40E91-EF25-40FF-86EA-8E1A925CB41D}"/>
    <dataValidation type="list" allowBlank="1" showInputMessage="1" showErrorMessage="1" prompt="¿Afectar el cumplimiento de la misión del sector al que pertenece la Entidad?" sqref="T12:T61" xr:uid="{AF8F3D02-9F4A-4877-97F0-089D85F63B91}">
      <formula1>"SI,NO,Escoger un dato de la lista desplegable"</formula1>
    </dataValidation>
    <dataValidation allowBlank="1" showInputMessage="1" showErrorMessage="1" prompt="¿Generar pérdida de confianza de la Entidad, afectando su reputación?" sqref="U11" xr:uid="{7818868D-6EDC-40F0-B070-618068C38EB6}"/>
    <dataValidation type="list" allowBlank="1" showInputMessage="1" showErrorMessage="1" prompt="¿Generar pérdida de confianza de la Entidad, afectando su reputación?" sqref="U12:U61" xr:uid="{DC260DD2-4788-4C9C-BF7A-58A210CEC831}">
      <formula1>"SI,NO,Escoger un dato de la lista desplegable"</formula1>
    </dataValidation>
    <dataValidation allowBlank="1" showInputMessage="1" showErrorMessage="1" prompt="¿Generar pérdida de recursos económicos?" sqref="V11" xr:uid="{3DF8A42E-CA77-4F19-9ACB-8D551A3523A2}"/>
    <dataValidation type="list" allowBlank="1" showInputMessage="1" showErrorMessage="1" prompt="¿Generar pérdida de recursos económicos?" sqref="V12:V61" xr:uid="{41E960FF-04C2-4F89-B0C7-07DB8655E9CE}">
      <formula1>"SI,NO,Escoger un dato de la lista desplegable"</formula1>
    </dataValidation>
    <dataValidation allowBlank="1" showInputMessage="1" showErrorMessage="1" prompt="¿Afectar la generación de los productos o la prestación de servicios?" sqref="W11" xr:uid="{522CDF0D-9CF5-4516-A896-21CC1F2FC467}"/>
    <dataValidation type="list" allowBlank="1" showInputMessage="1" showErrorMessage="1" prompt="¿Afectar la generación de los productos o la prestación de servicios?" sqref="W12:W61" xr:uid="{0E44FF54-55CE-45E7-B1EB-9AB5EF6CE2F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D75C3B3-8098-46F0-8545-D9950ACA4A45}"/>
    <dataValidation type="list" allowBlank="1" showInputMessage="1" showErrorMessage="1" prompt="¿Dar lugar al detrimento de calidad de vida de la comunidad por la pérdida del bien o servicios o los recursos públicos?" sqref="X12:X61" xr:uid="{09CFDB0F-135F-47FB-97B1-D4B4C1E1817C}">
      <formula1>"SI,NO,Escoger un dato de la lista desplegable"</formula1>
    </dataValidation>
    <dataValidation allowBlank="1" showInputMessage="1" showErrorMessage="1" prompt="¿Generar pérdida de información de la Entidad?" sqref="Y11" xr:uid="{6899F81B-B4E6-4378-816E-016594F16801}"/>
    <dataValidation type="list" allowBlank="1" showInputMessage="1" showErrorMessage="1" prompt="¿Generar pérdida de información de la Entidad?" sqref="Y12:Y61" xr:uid="{DE55EF46-5AE9-4A79-8D77-AC35433C3121}">
      <formula1>"SI,NO,Escoger un dato de la lista desplegable"</formula1>
    </dataValidation>
    <dataValidation allowBlank="1" showInputMessage="1" showErrorMessage="1" prompt="¿Generar intervención de los órganos de control, de la Fiscalía, u otro ente?" sqref="Z11" xr:uid="{C0894162-85CD-4AFF-B68E-BEA30B383C12}"/>
    <dataValidation type="list" allowBlank="1" showInputMessage="1" showErrorMessage="1" prompt="¿Generar intervención de los órganos de control, de la Fiscalía, u otro ente?" sqref="Z12:Z61" xr:uid="{E88BAC60-8D28-48BE-83BC-D2E00D457970}">
      <formula1>"SI,NO,Escoger un dato de la lista desplegable"</formula1>
    </dataValidation>
    <dataValidation allowBlank="1" showInputMessage="1" showErrorMessage="1" prompt="¿Dar lugar a procesos sancionatorios?" sqref="AA11" xr:uid="{32C7EF79-9CBA-448D-B86D-6ACEAC2F7A74}"/>
    <dataValidation type="list" allowBlank="1" showInputMessage="1" showErrorMessage="1" prompt="¿Dar lugar a procesos sancionatorios?" sqref="AA12:AA61" xr:uid="{06320ED0-2161-4948-8D10-6E583113667D}">
      <formula1>"SI,NO,Escoger un dato de la lista desplegable"</formula1>
    </dataValidation>
    <dataValidation allowBlank="1" showInputMessage="1" showErrorMessage="1" prompt="¿Dar lugar a procesos disciplinarios?" sqref="AB11" xr:uid="{E69E9B2C-831C-46BB-BC47-A530FFD4512A}"/>
    <dataValidation type="list" allowBlank="1" showInputMessage="1" showErrorMessage="1" prompt="¿Dar lugar a procesos disciplinarios?" sqref="AB12:AB61" xr:uid="{0215E14C-934A-4262-8246-383D80A72C83}">
      <formula1>"SI,NO,Escoger un dato de la lista desplegable"</formula1>
    </dataValidation>
    <dataValidation allowBlank="1" showInputMessage="1" showErrorMessage="1" prompt="¿Dar lugar a procesos fiscales?" sqref="AC11" xr:uid="{BA0D6F38-7AFC-4C60-89EA-8EC2BD0E89BD}"/>
    <dataValidation type="list" allowBlank="1" showInputMessage="1" showErrorMessage="1" prompt="¿Dar lugar a procesos fiscales?" sqref="AC12:AC61" xr:uid="{38A8A921-FED7-4E0A-ACBE-DDD2BD659C18}">
      <formula1>"SI,NO,Escoger un dato de la lista desplegable"</formula1>
    </dataValidation>
    <dataValidation allowBlank="1" showInputMessage="1" showErrorMessage="1" prompt="¿Dar lugar a procesos penales?" sqref="AD11" xr:uid="{28B514FD-C71C-4911-8E58-0930845BE145}"/>
    <dataValidation type="list" allowBlank="1" showInputMessage="1" showErrorMessage="1" prompt="¿Dar lugar a procesos penales?" sqref="AD12:AD61" xr:uid="{1926D351-ECBC-4562-81C3-FDCDC9CA8DF8}">
      <formula1>"SI,NO,Escoger un dato de la lista desplegable"</formula1>
    </dataValidation>
    <dataValidation allowBlank="1" showInputMessage="1" showErrorMessage="1" prompt="¿Generar pérdida de credibilidad del sector?" sqref="AE11" xr:uid="{6A61A056-7542-4B6D-A28E-C834A43F30D4}"/>
    <dataValidation type="list" allowBlank="1" showInputMessage="1" showErrorMessage="1" prompt="¿Generar pérdida de credibilidad del sector?" sqref="AE12:AE61" xr:uid="{9FA02ED1-A6CB-46E7-BECF-30B548B8212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13E9A4A-4D8E-44D2-871D-AB16B2F06458}"/>
    <dataValidation type="list" allowBlank="1" showInputMessage="1" showErrorMessage="1" prompt="¿Ocasionar lesiones físicas o pérdida de vidas humanas?_x000a_NOTA: si esta respuesta es afirmativa, el impacto sera considerado como catastrófico." sqref="AF12:AF61" xr:uid="{8F457DDD-6A55-4518-B6D4-308E9AE74661}">
      <formula1>"SI,NO,Escoger un dato de la lista desplegable"</formula1>
    </dataValidation>
    <dataValidation allowBlank="1" showInputMessage="1" showErrorMessage="1" prompt="¿Afectar la imagen regional?" sqref="AG11" xr:uid="{51B93467-492A-4597-AE3E-DAABEDC39D18}"/>
    <dataValidation type="list" allowBlank="1" showInputMessage="1" showErrorMessage="1" prompt="¿Afectar la imagen regional?" sqref="AG12:AG61" xr:uid="{C75D1B75-C5F9-4DE8-9C6F-EB9338CB81E8}">
      <formula1>"SI,NO,Escoger un dato de la lista desplegable"</formula1>
    </dataValidation>
    <dataValidation allowBlank="1" showInputMessage="1" showErrorMessage="1" prompt="¿Afectar la imagen nacional?" sqref="AH11" xr:uid="{9C92AEFA-B10B-487B-8C60-5AB14FAEDB0F}"/>
    <dataValidation type="list" allowBlank="1" showInputMessage="1" showErrorMessage="1" prompt="¿Afectar la imagen nacional?" sqref="AH12:AH61" xr:uid="{45DD604F-B279-46DA-966C-89B46340E9B4}">
      <formula1>"SI,NO,Escoger un dato de la lista desplegable"</formula1>
    </dataValidation>
    <dataValidation allowBlank="1" showInputMessage="1" showErrorMessage="1" prompt="¿Genera Impacto ambiental?" sqref="AI11" xr:uid="{B6368ED8-4911-45F8-B2B2-7F7DAC9AC7D5}"/>
    <dataValidation type="list" allowBlank="1" showInputMessage="1" showErrorMessage="1" prompt="¿Genera Impacto ambiental?" sqref="AI12:AI61" xr:uid="{DA183CD7-598B-437F-BFB2-A87588EFAF1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68C134C-328F-45E5-9A83-D34F350E1B32}"/>
    <dataValidation allowBlank="1" showInputMessage="1" showErrorMessage="1" prompt="¿Existen un responsable asignado a la ejecución del control?" sqref="AW11" xr:uid="{F3280267-A283-497B-B186-9D2C11D42ED1}"/>
    <dataValidation allowBlank="1" showInputMessage="1" showErrorMessage="1" prompt="El responsable tiene autoridad y adecuada segregación de funciones en la ejecución del control?" sqref="AX11" xr:uid="{FFEEBAB1-08C0-4324-A20C-8302349E3AE2}"/>
    <dataValidation allowBlank="1" showInputMessage="1" showErrorMessage="1" prompt="¿La oportunidad en que se ejecuta el control ayuda a prevenir la mitigación del riesgo o a detectar la materialización del riesgo de manera oportuna?" sqref="AY11" xr:uid="{1D2657C4-C3D5-4589-BF08-BD8638BFAC3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50BD9F5-7E46-4C46-83E9-9FB302224CDB}"/>
    <dataValidation allowBlank="1" showInputMessage="1" showErrorMessage="1" prompt="¿La fuente de información que se utiliza en el desarrollo del control es información confiable que permita mitigar el riesgo?." sqref="BA11" xr:uid="{17D4397F-E044-4517-B1E7-89D097B73FD6}"/>
    <dataValidation allowBlank="1" showInputMessage="1" showErrorMessage="1" prompt="¿Las observaciones, desviaciones o diferencias identificadas como resultados de la ejecución del control son investigadas y resueltas de manera oportuna?" sqref="BB11" xr:uid="{C682B51F-265B-4FA0-875E-F8E4598C9236}"/>
    <dataValidation allowBlank="1" showInputMessage="1" showErrorMessage="1" prompt="¿Se deja evidencia o rastro de la ejecución del control, que permita a cualquier tercero con la evidencia, llegar a la misma conclusión?." sqref="BC11" xr:uid="{DF82BF97-AB10-41BF-9566-2C3B045F3F65}"/>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CF0312E-2DA9-4763-8D03-A7371AF0058D}"/>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C816B3-CCBE-47EE-BF96-876CB0F6AE9D}">
          <x14:formula1>
            <xm:f>DATOS!$J$15:$J$19</xm:f>
          </x14:formula1>
          <xm:sqref>AM12:AM61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E20C-8733-4DEB-ABC3-07B64762A966}">
  <sheetPr>
    <pageSetUpPr fitToPage="1"/>
  </sheetPr>
  <dimension ref="B2:BS61"/>
  <sheetViews>
    <sheetView zoomScale="50" zoomScaleNormal="50" workbookViewId="0">
      <selection activeCell="C12" sqref="C12:C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111.109375" style="77" customWidth="1"/>
    <col min="42" max="42" width="22.44140625" style="77" customWidth="1"/>
    <col min="43" max="43" width="16.6640625" style="77" customWidth="1"/>
    <col min="44" max="44" width="22.44140625" style="77" customWidth="1"/>
    <col min="45" max="45" width="66.6640625" style="77" customWidth="1"/>
    <col min="46" max="46" width="38.5546875" style="77" customWidth="1"/>
    <col min="47"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64" x14ac:dyDescent="0.3">
      <c r="B12" s="162">
        <v>1</v>
      </c>
      <c r="C12" s="165" t="s">
        <v>268</v>
      </c>
      <c r="D12" s="155" t="s">
        <v>263</v>
      </c>
      <c r="E12" s="155" t="s">
        <v>239</v>
      </c>
      <c r="F12" s="155" t="s">
        <v>170</v>
      </c>
      <c r="G12" s="155" t="s">
        <v>170</v>
      </c>
      <c r="H12" s="155" t="s">
        <v>170</v>
      </c>
      <c r="I12" s="155" t="s">
        <v>170</v>
      </c>
      <c r="J12" s="155" t="str">
        <f>IF(AND((F12="SI"),(G12="SI"),(H12="SI"),(I12="SI")),"Si es Riesgo de Corrupción","No es Riesgo de Corrupción")</f>
        <v>Si es Riesgo de Corrupción</v>
      </c>
      <c r="K12" s="50">
        <v>1</v>
      </c>
      <c r="L12" s="51" t="s">
        <v>236</v>
      </c>
      <c r="M12" s="157" t="s">
        <v>264</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170</v>
      </c>
      <c r="U12" s="148" t="s">
        <v>170</v>
      </c>
      <c r="V12" s="148" t="s">
        <v>170</v>
      </c>
      <c r="W12" s="148" t="s">
        <v>170</v>
      </c>
      <c r="X12" s="148" t="s">
        <v>170</v>
      </c>
      <c r="Y12" s="148" t="s">
        <v>170</v>
      </c>
      <c r="Z12" s="148" t="s">
        <v>170</v>
      </c>
      <c r="AA12" s="148" t="s">
        <v>170</v>
      </c>
      <c r="AB12" s="148" t="s">
        <v>170</v>
      </c>
      <c r="AC12" s="148" t="s">
        <v>170</v>
      </c>
      <c r="AD12" s="148" t="s">
        <v>170</v>
      </c>
      <c r="AE12" s="148" t="s">
        <v>170</v>
      </c>
      <c r="AF12" s="148" t="s">
        <v>173</v>
      </c>
      <c r="AG12" s="148" t="s">
        <v>170</v>
      </c>
      <c r="AH12" s="148" t="s">
        <v>170</v>
      </c>
      <c r="AI12" s="148" t="s">
        <v>170</v>
      </c>
      <c r="AJ12" s="148">
        <f>IF(AF12="SI","Impacto Catastrófico por lesoines o perdida de vidas humanas",(COUNTIF(Q12:AE21,"SI")+COUNTIF(AG12:AI21,"SI")))</f>
        <v>18</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240</v>
      </c>
      <c r="AP12" s="53" t="s">
        <v>241</v>
      </c>
      <c r="AQ12" s="53" t="s">
        <v>175</v>
      </c>
      <c r="AR12" s="53" t="s">
        <v>242</v>
      </c>
      <c r="AS12" s="53" t="s">
        <v>243</v>
      </c>
      <c r="AT12" s="53" t="s">
        <v>244</v>
      </c>
      <c r="AU12" s="53" t="s">
        <v>245</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262</v>
      </c>
    </row>
    <row r="13" spans="2:71" s="57" customFormat="1" ht="171.6" x14ac:dyDescent="0.3">
      <c r="B13" s="163"/>
      <c r="C13" s="166"/>
      <c r="D13" s="155"/>
      <c r="E13" s="155"/>
      <c r="F13" s="155"/>
      <c r="G13" s="155"/>
      <c r="H13" s="155"/>
      <c r="I13" s="155"/>
      <c r="J13" s="155"/>
      <c r="K13" s="58">
        <v>2</v>
      </c>
      <c r="L13" s="59" t="s">
        <v>237</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246</v>
      </c>
      <c r="AP13" s="61" t="s">
        <v>247</v>
      </c>
      <c r="AQ13" s="61" t="s">
        <v>201</v>
      </c>
      <c r="AR13" s="61" t="s">
        <v>248</v>
      </c>
      <c r="AS13" s="61" t="s">
        <v>249</v>
      </c>
      <c r="AT13" s="61" t="s">
        <v>250</v>
      </c>
      <c r="AU13" s="61" t="s">
        <v>251</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277.2" x14ac:dyDescent="0.3">
      <c r="B14" s="163"/>
      <c r="C14" s="166"/>
      <c r="D14" s="155"/>
      <c r="E14" s="155"/>
      <c r="F14" s="155"/>
      <c r="G14" s="155"/>
      <c r="H14" s="155"/>
      <c r="I14" s="155"/>
      <c r="J14" s="155"/>
      <c r="K14" s="64">
        <v>3</v>
      </c>
      <c r="L14" s="65" t="s">
        <v>238</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252</v>
      </c>
      <c r="AP14" s="67" t="s">
        <v>253</v>
      </c>
      <c r="AQ14" s="67" t="s">
        <v>175</v>
      </c>
      <c r="AR14" s="67" t="s">
        <v>254</v>
      </c>
      <c r="AS14" s="67" t="s">
        <v>255</v>
      </c>
      <c r="AT14" s="67" t="s">
        <v>256</v>
      </c>
      <c r="AU14" s="67" t="s">
        <v>257</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134"/>
      <c r="BN14" s="137"/>
      <c r="BO14" s="169"/>
      <c r="BP14" s="143"/>
      <c r="BQ14" s="125"/>
      <c r="BR14" s="125"/>
      <c r="BS14" s="128"/>
    </row>
    <row r="15" spans="2:71" s="57" customFormat="1" ht="277.2" x14ac:dyDescent="0.3">
      <c r="B15" s="163"/>
      <c r="C15" s="166"/>
      <c r="D15" s="155"/>
      <c r="E15" s="155"/>
      <c r="F15" s="155"/>
      <c r="G15" s="155"/>
      <c r="H15" s="155"/>
      <c r="I15" s="155"/>
      <c r="J15" s="155"/>
      <c r="K15" s="58">
        <v>4</v>
      </c>
      <c r="L15" s="59" t="s">
        <v>236</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265</v>
      </c>
      <c r="AP15" s="61" t="s">
        <v>258</v>
      </c>
      <c r="AQ15" s="61" t="s">
        <v>201</v>
      </c>
      <c r="AR15" s="61" t="s">
        <v>259</v>
      </c>
      <c r="AS15" s="61" t="s">
        <v>266</v>
      </c>
      <c r="AT15" s="61" t="s">
        <v>260</v>
      </c>
      <c r="AU15" s="61" t="s">
        <v>261</v>
      </c>
      <c r="AV15" s="61" t="s">
        <v>178</v>
      </c>
      <c r="AW15" s="62" t="s">
        <v>179</v>
      </c>
      <c r="AX15" s="62" t="s">
        <v>180</v>
      </c>
      <c r="AY15" s="62" t="s">
        <v>181</v>
      </c>
      <c r="AZ15" s="62" t="s">
        <v>182</v>
      </c>
      <c r="BA15" s="62" t="s">
        <v>183</v>
      </c>
      <c r="BB15" s="62" t="s">
        <v>184</v>
      </c>
      <c r="BC15" s="62" t="s">
        <v>206</v>
      </c>
      <c r="BD15" s="62">
        <f t="shared" si="0"/>
        <v>100</v>
      </c>
      <c r="BE15" s="62" t="str">
        <f t="shared" si="1"/>
        <v>Fuerte</v>
      </c>
      <c r="BF15" s="61"/>
      <c r="BG15" s="63" t="s">
        <v>186</v>
      </c>
      <c r="BH15" s="62" t="str">
        <f t="shared" si="2"/>
        <v>Siempre se ejecuta</v>
      </c>
      <c r="BI15" s="61"/>
      <c r="BJ15" s="62" t="str">
        <f t="shared" si="3"/>
        <v>FUERTE</v>
      </c>
      <c r="BK15" s="62">
        <f t="shared" si="4"/>
        <v>100</v>
      </c>
      <c r="BL15" s="62" t="str">
        <f t="shared" si="5"/>
        <v>NO</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3" t="s">
        <v>122</v>
      </c>
      <c r="G22" s="153" t="s">
        <v>122</v>
      </c>
      <c r="H22" s="153" t="s">
        <v>122</v>
      </c>
      <c r="I22" s="153" t="s">
        <v>122</v>
      </c>
      <c r="J22" s="155" t="str">
        <f>IF(AND((F22="SI"),(G22="SI"),(H22="SI"),(I22="SI")),"Si es Riesgo de Corrupción","No es Riesgo de Corrupción")</f>
        <v>No es Riesgo de Corrupción</v>
      </c>
      <c r="K22" s="50">
        <v>1</v>
      </c>
      <c r="L22" s="51" t="s">
        <v>123</v>
      </c>
      <c r="M22" s="157" t="s">
        <v>191</v>
      </c>
      <c r="N22" s="159"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5" t="s">
        <v>122</v>
      </c>
      <c r="R22" s="145" t="s">
        <v>122</v>
      </c>
      <c r="S22" s="145" t="s">
        <v>122</v>
      </c>
      <c r="T22" s="145" t="s">
        <v>122</v>
      </c>
      <c r="U22" s="145" t="s">
        <v>122</v>
      </c>
      <c r="V22" s="145" t="s">
        <v>122</v>
      </c>
      <c r="W22" s="145" t="s">
        <v>122</v>
      </c>
      <c r="X22" s="145" t="s">
        <v>122</v>
      </c>
      <c r="Y22" s="145" t="s">
        <v>122</v>
      </c>
      <c r="Z22" s="145" t="s">
        <v>122</v>
      </c>
      <c r="AA22" s="145" t="s">
        <v>122</v>
      </c>
      <c r="AB22" s="145" t="s">
        <v>122</v>
      </c>
      <c r="AC22" s="145" t="s">
        <v>122</v>
      </c>
      <c r="AD22" s="145" t="s">
        <v>122</v>
      </c>
      <c r="AE22" s="145" t="s">
        <v>122</v>
      </c>
      <c r="AF22" s="145" t="s">
        <v>122</v>
      </c>
      <c r="AG22" s="145" t="s">
        <v>122</v>
      </c>
      <c r="AH22" s="145" t="s">
        <v>122</v>
      </c>
      <c r="AI22" s="145"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39"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3"/>
      <c r="G23" s="153"/>
      <c r="H23" s="153"/>
      <c r="I23" s="153"/>
      <c r="J23" s="155"/>
      <c r="K23" s="58">
        <v>2</v>
      </c>
      <c r="L23" s="59" t="s">
        <v>123</v>
      </c>
      <c r="M23" s="157"/>
      <c r="N23" s="160"/>
      <c r="O23" s="150"/>
      <c r="P23" s="143"/>
      <c r="Q23" s="146"/>
      <c r="R23" s="146"/>
      <c r="S23" s="146"/>
      <c r="T23" s="146"/>
      <c r="U23" s="146"/>
      <c r="V23" s="146"/>
      <c r="W23" s="146"/>
      <c r="X23" s="146"/>
      <c r="Y23" s="146"/>
      <c r="Z23" s="146"/>
      <c r="AA23" s="146"/>
      <c r="AB23" s="146"/>
      <c r="AC23" s="146"/>
      <c r="AD23" s="146"/>
      <c r="AE23" s="146"/>
      <c r="AF23" s="146"/>
      <c r="AG23" s="146"/>
      <c r="AH23" s="146"/>
      <c r="AI23" s="146"/>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40"/>
      <c r="BP23" s="143"/>
      <c r="BQ23" s="125"/>
      <c r="BR23" s="125"/>
      <c r="BS23" s="128"/>
    </row>
    <row r="24" spans="2:71" s="57" customFormat="1" ht="96" hidden="1" customHeight="1" x14ac:dyDescent="0.3">
      <c r="B24" s="163"/>
      <c r="C24" s="166"/>
      <c r="D24" s="155"/>
      <c r="E24" s="155"/>
      <c r="F24" s="153"/>
      <c r="G24" s="153"/>
      <c r="H24" s="153"/>
      <c r="I24" s="153"/>
      <c r="J24" s="155"/>
      <c r="K24" s="64">
        <v>3</v>
      </c>
      <c r="L24" s="65" t="s">
        <v>123</v>
      </c>
      <c r="M24" s="157"/>
      <c r="N24" s="160"/>
      <c r="O24" s="150"/>
      <c r="P24" s="143"/>
      <c r="Q24" s="146"/>
      <c r="R24" s="146"/>
      <c r="S24" s="146"/>
      <c r="T24" s="146"/>
      <c r="U24" s="146"/>
      <c r="V24" s="146"/>
      <c r="W24" s="146"/>
      <c r="X24" s="146"/>
      <c r="Y24" s="146"/>
      <c r="Z24" s="146"/>
      <c r="AA24" s="146"/>
      <c r="AB24" s="146"/>
      <c r="AC24" s="146"/>
      <c r="AD24" s="146"/>
      <c r="AE24" s="146"/>
      <c r="AF24" s="146"/>
      <c r="AG24" s="146"/>
      <c r="AH24" s="146"/>
      <c r="AI24" s="146"/>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40"/>
      <c r="BP24" s="143"/>
      <c r="BQ24" s="125"/>
      <c r="BR24" s="125"/>
      <c r="BS24" s="128"/>
    </row>
    <row r="25" spans="2:71" s="57" customFormat="1" ht="96" hidden="1" customHeight="1" x14ac:dyDescent="0.3">
      <c r="B25" s="163"/>
      <c r="C25" s="166"/>
      <c r="D25" s="155"/>
      <c r="E25" s="155"/>
      <c r="F25" s="153"/>
      <c r="G25" s="153"/>
      <c r="H25" s="153"/>
      <c r="I25" s="153"/>
      <c r="J25" s="155"/>
      <c r="K25" s="58">
        <v>4</v>
      </c>
      <c r="L25" s="59" t="s">
        <v>123</v>
      </c>
      <c r="M25" s="157"/>
      <c r="N25" s="160"/>
      <c r="O25" s="150"/>
      <c r="P25" s="143"/>
      <c r="Q25" s="146"/>
      <c r="R25" s="146"/>
      <c r="S25" s="146"/>
      <c r="T25" s="146"/>
      <c r="U25" s="146"/>
      <c r="V25" s="146"/>
      <c r="W25" s="146"/>
      <c r="X25" s="146"/>
      <c r="Y25" s="146"/>
      <c r="Z25" s="146"/>
      <c r="AA25" s="146"/>
      <c r="AB25" s="146"/>
      <c r="AC25" s="146"/>
      <c r="AD25" s="146"/>
      <c r="AE25" s="146"/>
      <c r="AF25" s="146"/>
      <c r="AG25" s="146"/>
      <c r="AH25" s="146"/>
      <c r="AI25" s="146"/>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40"/>
      <c r="BP25" s="143"/>
      <c r="BQ25" s="125"/>
      <c r="BR25" s="125"/>
      <c r="BS25" s="128"/>
    </row>
    <row r="26" spans="2:71" s="57" customFormat="1" ht="96" hidden="1" customHeight="1" x14ac:dyDescent="0.3">
      <c r="B26" s="163"/>
      <c r="C26" s="166"/>
      <c r="D26" s="155"/>
      <c r="E26" s="155"/>
      <c r="F26" s="153"/>
      <c r="G26" s="153"/>
      <c r="H26" s="153"/>
      <c r="I26" s="153"/>
      <c r="J26" s="155"/>
      <c r="K26" s="64">
        <v>5</v>
      </c>
      <c r="L26" s="65" t="s">
        <v>123</v>
      </c>
      <c r="M26" s="157"/>
      <c r="N26" s="160"/>
      <c r="O26" s="150"/>
      <c r="P26" s="143"/>
      <c r="Q26" s="146"/>
      <c r="R26" s="146"/>
      <c r="S26" s="146"/>
      <c r="T26" s="146"/>
      <c r="U26" s="146"/>
      <c r="V26" s="146"/>
      <c r="W26" s="146"/>
      <c r="X26" s="146"/>
      <c r="Y26" s="146"/>
      <c r="Z26" s="146"/>
      <c r="AA26" s="146"/>
      <c r="AB26" s="146"/>
      <c r="AC26" s="146"/>
      <c r="AD26" s="146"/>
      <c r="AE26" s="146"/>
      <c r="AF26" s="146"/>
      <c r="AG26" s="146"/>
      <c r="AH26" s="146"/>
      <c r="AI26" s="146"/>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40"/>
      <c r="BP26" s="143"/>
      <c r="BQ26" s="125"/>
      <c r="BR26" s="125"/>
      <c r="BS26" s="128"/>
    </row>
    <row r="27" spans="2:71" s="57" customFormat="1" ht="96" hidden="1" customHeight="1" x14ac:dyDescent="0.3">
      <c r="B27" s="163"/>
      <c r="C27" s="166"/>
      <c r="D27" s="155"/>
      <c r="E27" s="155"/>
      <c r="F27" s="153"/>
      <c r="G27" s="153"/>
      <c r="H27" s="153"/>
      <c r="I27" s="153"/>
      <c r="J27" s="155"/>
      <c r="K27" s="58">
        <v>6</v>
      </c>
      <c r="L27" s="59" t="s">
        <v>123</v>
      </c>
      <c r="M27" s="157"/>
      <c r="N27" s="160"/>
      <c r="O27" s="150"/>
      <c r="P27" s="143"/>
      <c r="Q27" s="146"/>
      <c r="R27" s="146"/>
      <c r="S27" s="146"/>
      <c r="T27" s="146"/>
      <c r="U27" s="146"/>
      <c r="V27" s="146"/>
      <c r="W27" s="146"/>
      <c r="X27" s="146"/>
      <c r="Y27" s="146"/>
      <c r="Z27" s="146"/>
      <c r="AA27" s="146"/>
      <c r="AB27" s="146"/>
      <c r="AC27" s="146"/>
      <c r="AD27" s="146"/>
      <c r="AE27" s="146"/>
      <c r="AF27" s="146"/>
      <c r="AG27" s="146"/>
      <c r="AH27" s="146"/>
      <c r="AI27" s="146"/>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40"/>
      <c r="BP27" s="143"/>
      <c r="BQ27" s="125"/>
      <c r="BR27" s="125"/>
      <c r="BS27" s="128"/>
    </row>
    <row r="28" spans="2:71" s="57" customFormat="1" ht="96" hidden="1" customHeight="1" x14ac:dyDescent="0.3">
      <c r="B28" s="163"/>
      <c r="C28" s="166"/>
      <c r="D28" s="155"/>
      <c r="E28" s="155"/>
      <c r="F28" s="153"/>
      <c r="G28" s="153"/>
      <c r="H28" s="153"/>
      <c r="I28" s="153"/>
      <c r="J28" s="155"/>
      <c r="K28" s="64">
        <v>7</v>
      </c>
      <c r="L28" s="65" t="s">
        <v>123</v>
      </c>
      <c r="M28" s="157"/>
      <c r="N28" s="160"/>
      <c r="O28" s="150"/>
      <c r="P28" s="143"/>
      <c r="Q28" s="146"/>
      <c r="R28" s="146"/>
      <c r="S28" s="146"/>
      <c r="T28" s="146"/>
      <c r="U28" s="146"/>
      <c r="V28" s="146"/>
      <c r="W28" s="146"/>
      <c r="X28" s="146"/>
      <c r="Y28" s="146"/>
      <c r="Z28" s="146"/>
      <c r="AA28" s="146"/>
      <c r="AB28" s="146"/>
      <c r="AC28" s="146"/>
      <c r="AD28" s="146"/>
      <c r="AE28" s="146"/>
      <c r="AF28" s="146"/>
      <c r="AG28" s="146"/>
      <c r="AH28" s="146"/>
      <c r="AI28" s="146"/>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40"/>
      <c r="BP28" s="143"/>
      <c r="BQ28" s="125"/>
      <c r="BR28" s="125"/>
      <c r="BS28" s="128"/>
    </row>
    <row r="29" spans="2:71" s="57" customFormat="1" ht="96" hidden="1" customHeight="1" x14ac:dyDescent="0.3">
      <c r="B29" s="163"/>
      <c r="C29" s="166"/>
      <c r="D29" s="155"/>
      <c r="E29" s="155"/>
      <c r="F29" s="153"/>
      <c r="G29" s="153"/>
      <c r="H29" s="153"/>
      <c r="I29" s="153"/>
      <c r="J29" s="155"/>
      <c r="K29" s="58">
        <v>8</v>
      </c>
      <c r="L29" s="59" t="s">
        <v>123</v>
      </c>
      <c r="M29" s="157"/>
      <c r="N29" s="160"/>
      <c r="O29" s="150"/>
      <c r="P29" s="143"/>
      <c r="Q29" s="146"/>
      <c r="R29" s="146"/>
      <c r="S29" s="146"/>
      <c r="T29" s="146"/>
      <c r="U29" s="146"/>
      <c r="V29" s="146"/>
      <c r="W29" s="146"/>
      <c r="X29" s="146"/>
      <c r="Y29" s="146"/>
      <c r="Z29" s="146"/>
      <c r="AA29" s="146"/>
      <c r="AB29" s="146"/>
      <c r="AC29" s="146"/>
      <c r="AD29" s="146"/>
      <c r="AE29" s="146"/>
      <c r="AF29" s="146"/>
      <c r="AG29" s="146"/>
      <c r="AH29" s="146"/>
      <c r="AI29" s="146"/>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40"/>
      <c r="BP29" s="143"/>
      <c r="BQ29" s="125"/>
      <c r="BR29" s="125"/>
      <c r="BS29" s="128"/>
    </row>
    <row r="30" spans="2:71" s="57" customFormat="1" ht="96" hidden="1" customHeight="1" x14ac:dyDescent="0.3">
      <c r="B30" s="163"/>
      <c r="C30" s="166"/>
      <c r="D30" s="155"/>
      <c r="E30" s="155"/>
      <c r="F30" s="153"/>
      <c r="G30" s="153"/>
      <c r="H30" s="153"/>
      <c r="I30" s="153"/>
      <c r="J30" s="155"/>
      <c r="K30" s="64">
        <v>9</v>
      </c>
      <c r="L30" s="70" t="s">
        <v>123</v>
      </c>
      <c r="M30" s="157"/>
      <c r="N30" s="160"/>
      <c r="O30" s="150"/>
      <c r="P30" s="143"/>
      <c r="Q30" s="146"/>
      <c r="R30" s="146"/>
      <c r="S30" s="146"/>
      <c r="T30" s="146"/>
      <c r="U30" s="146"/>
      <c r="V30" s="146"/>
      <c r="W30" s="146"/>
      <c r="X30" s="146"/>
      <c r="Y30" s="146"/>
      <c r="Z30" s="146"/>
      <c r="AA30" s="146"/>
      <c r="AB30" s="146"/>
      <c r="AC30" s="146"/>
      <c r="AD30" s="146"/>
      <c r="AE30" s="146"/>
      <c r="AF30" s="146"/>
      <c r="AG30" s="146"/>
      <c r="AH30" s="146"/>
      <c r="AI30" s="146"/>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40"/>
      <c r="BP30" s="143"/>
      <c r="BQ30" s="125"/>
      <c r="BR30" s="125"/>
      <c r="BS30" s="128"/>
    </row>
    <row r="31" spans="2:71" s="57" customFormat="1" ht="96" hidden="1" customHeight="1" thickBot="1" x14ac:dyDescent="0.35">
      <c r="B31" s="164"/>
      <c r="C31" s="167"/>
      <c r="D31" s="156"/>
      <c r="E31" s="156"/>
      <c r="F31" s="154"/>
      <c r="G31" s="154"/>
      <c r="H31" s="154"/>
      <c r="I31" s="154"/>
      <c r="J31" s="156"/>
      <c r="K31" s="71">
        <v>10</v>
      </c>
      <c r="L31" s="72" t="s">
        <v>123</v>
      </c>
      <c r="M31" s="158"/>
      <c r="N31" s="161"/>
      <c r="O31" s="151"/>
      <c r="P31" s="144"/>
      <c r="Q31" s="147"/>
      <c r="R31" s="147"/>
      <c r="S31" s="147"/>
      <c r="T31" s="147"/>
      <c r="U31" s="147"/>
      <c r="V31" s="147"/>
      <c r="W31" s="147"/>
      <c r="X31" s="147"/>
      <c r="Y31" s="147"/>
      <c r="Z31" s="147"/>
      <c r="AA31" s="147"/>
      <c r="AB31" s="147"/>
      <c r="AC31" s="147"/>
      <c r="AD31" s="147"/>
      <c r="AE31" s="147"/>
      <c r="AF31" s="147"/>
      <c r="AG31" s="147"/>
      <c r="AH31" s="147"/>
      <c r="AI31" s="147"/>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41"/>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sheetData>
  <sheetProtection algorithmName="SHA-512" hashValue="Ooz326w7vwHIqPJv9DGsQdnaLdGii2aB8BWeJuc0F9akptifriXKRBp5QeN3tcAZqahOnBQrC7kzBrBNQUZJEQ==" saltValue="NAD8PlvB5oDQ20c577z/i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749" priority="23" operator="containsText" text="Si es Riesgo de Corrupción">
      <formula>NOT(ISERROR(SEARCH("Si es Riesgo de Corrupción",J12)))</formula>
    </cfRule>
    <cfRule type="containsText" dxfId="748" priority="24" operator="containsText" text="No es Riesgo de Corrupción">
      <formula>NOT(ISERROR(SEARCH("No es Riesgo de Corrupción",J12)))</formula>
    </cfRule>
  </conditionalFormatting>
  <conditionalFormatting sqref="L12:M21">
    <cfRule type="containsText" dxfId="747" priority="22" operator="containsText" text="Espacio para describir ">
      <formula>NOT(ISERROR(SEARCH("Espacio para describir ",L12)))</formula>
    </cfRule>
  </conditionalFormatting>
  <conditionalFormatting sqref="N12:N61 Q12:AI61 AQ12:AQ61 AV12:BC61 BG12:BG61 BO12:BO61">
    <cfRule type="containsText" dxfId="746" priority="21" operator="containsText" text="Escoger un dato de la lista desplegable">
      <formula>NOT(ISERROR(SEARCH("Escoger un dato de la lista desplegable",N12)))</formula>
    </cfRule>
  </conditionalFormatting>
  <conditionalFormatting sqref="AO12:AO61">
    <cfRule type="containsText" dxfId="745" priority="20" operator="containsText" text="REDACTAR CONTROL">
      <formula>NOT(ISERROR(SEARCH("REDACTAR CONTROL",AO12)))</formula>
    </cfRule>
  </conditionalFormatting>
  <conditionalFormatting sqref="AL12 BR12">
    <cfRule type="containsText" dxfId="744" priority="17" operator="containsText" text="Extremo">
      <formula>NOT(ISERROR(SEARCH("Extremo",AL12)))</formula>
    </cfRule>
    <cfRule type="containsText" dxfId="743" priority="18" operator="containsText" text="Alto">
      <formula>NOT(ISERROR(SEARCH("Alto",AL12)))</formula>
    </cfRule>
    <cfRule type="containsText" dxfId="742" priority="19" operator="containsText" text="Moderado">
      <formula>NOT(ISERROR(SEARCH("Moderado",AL12)))</formula>
    </cfRule>
  </conditionalFormatting>
  <conditionalFormatting sqref="L22:M31">
    <cfRule type="containsText" dxfId="741" priority="16" operator="containsText" text="Espacio para describir ">
      <formula>NOT(ISERROR(SEARCH("Espacio para describir ",L22)))</formula>
    </cfRule>
  </conditionalFormatting>
  <conditionalFormatting sqref="AL22 BR22">
    <cfRule type="containsText" dxfId="740" priority="13" operator="containsText" text="Extremo">
      <formula>NOT(ISERROR(SEARCH("Extremo",AL22)))</formula>
    </cfRule>
    <cfRule type="containsText" dxfId="739" priority="14" operator="containsText" text="Alto">
      <formula>NOT(ISERROR(SEARCH("Alto",AL22)))</formula>
    </cfRule>
    <cfRule type="containsText" dxfId="738" priority="15" operator="containsText" text="Moderado">
      <formula>NOT(ISERROR(SEARCH("Moderado",AL22)))</formula>
    </cfRule>
  </conditionalFormatting>
  <conditionalFormatting sqref="L32:M41">
    <cfRule type="containsText" dxfId="737" priority="12" operator="containsText" text="Espacio para describir ">
      <formula>NOT(ISERROR(SEARCH("Espacio para describir ",L32)))</formula>
    </cfRule>
  </conditionalFormatting>
  <conditionalFormatting sqref="AL32 BR32">
    <cfRule type="containsText" dxfId="736" priority="9" operator="containsText" text="Extremo">
      <formula>NOT(ISERROR(SEARCH("Extremo",AL32)))</formula>
    </cfRule>
    <cfRule type="containsText" dxfId="735" priority="10" operator="containsText" text="Alto">
      <formula>NOT(ISERROR(SEARCH("Alto",AL32)))</formula>
    </cfRule>
    <cfRule type="containsText" dxfId="734" priority="11" operator="containsText" text="Moderado">
      <formula>NOT(ISERROR(SEARCH("Moderado",AL32)))</formula>
    </cfRule>
  </conditionalFormatting>
  <conditionalFormatting sqref="L42:M51">
    <cfRule type="containsText" dxfId="733" priority="8" operator="containsText" text="Espacio para describir ">
      <formula>NOT(ISERROR(SEARCH("Espacio para describir ",L42)))</formula>
    </cfRule>
  </conditionalFormatting>
  <conditionalFormatting sqref="AL42 BR42">
    <cfRule type="containsText" dxfId="732" priority="5" operator="containsText" text="Extremo">
      <formula>NOT(ISERROR(SEARCH("Extremo",AL42)))</formula>
    </cfRule>
    <cfRule type="containsText" dxfId="731" priority="6" operator="containsText" text="Alto">
      <formula>NOT(ISERROR(SEARCH("Alto",AL42)))</formula>
    </cfRule>
    <cfRule type="containsText" dxfId="730" priority="7" operator="containsText" text="Moderado">
      <formula>NOT(ISERROR(SEARCH("Moderado",AL42)))</formula>
    </cfRule>
  </conditionalFormatting>
  <conditionalFormatting sqref="L52:M61">
    <cfRule type="containsText" dxfId="729" priority="4" operator="containsText" text="Espacio para describir ">
      <formula>NOT(ISERROR(SEARCH("Espacio para describir ",L52)))</formula>
    </cfRule>
  </conditionalFormatting>
  <conditionalFormatting sqref="AL52 BR52">
    <cfRule type="containsText" dxfId="728" priority="1" operator="containsText" text="Extremo">
      <formula>NOT(ISERROR(SEARCH("Extremo",AL52)))</formula>
    </cfRule>
    <cfRule type="containsText" dxfId="727" priority="2" operator="containsText" text="Alto">
      <formula>NOT(ISERROR(SEARCH("Alto",AL52)))</formula>
    </cfRule>
    <cfRule type="containsText" dxfId="726" priority="3" operator="containsText" text="Moderado">
      <formula>NOT(ISERROR(SEARCH("Moderado",AL52)))</formula>
    </cfRule>
  </conditionalFormatting>
  <dataValidations disablePrompts="1" count="60">
    <dataValidation type="list" allowBlank="1" showInputMessage="1" showErrorMessage="1" sqref="N12:N61" xr:uid="{4D1D9C16-98FC-490B-9767-2C20A13C7B12}">
      <formula1>"Escoger un dato de la lista desplegable,5,4,3,2,1"</formula1>
    </dataValidation>
    <dataValidation type="list" allowBlank="1" showInputMessage="1" showErrorMessage="1" sqref="F12:I61" xr:uid="{3DC507F0-DB2C-420C-9954-2DCF81B35EBF}">
      <formula1>"SI,NO,Escoger un dato de la lista desplegable"</formula1>
    </dataValidation>
    <dataValidation type="list" allowBlank="1" showInputMessage="1" showErrorMessage="1" sqref="AQ12:AQ61" xr:uid="{B26FCBD4-791A-4E5A-BD3F-EA5EA6833C91}">
      <formula1>"Escoger un dato de la lista desplegable,Por Tramite, Diario, Semanal, Quincenal, Mensual, Bimestral, Trimestral, Semestral,Anual"</formula1>
    </dataValidation>
    <dataValidation type="list" allowBlank="1" showInputMessage="1" showErrorMessage="1" sqref="AV12:AV61" xr:uid="{9FEBE866-CD35-4227-A4D1-7212CA67B45A}">
      <formula1>"Escoger un dato de la lista desplegable,Preventivo,Detectivo"</formula1>
    </dataValidation>
    <dataValidation type="list" allowBlank="1" showInputMessage="1" showErrorMessage="1" prompt="¿Existen un responsable asignado a la ejecución del control?" sqref="AW12:AW61" xr:uid="{27D416B6-A756-4258-92E4-867E16432B84}">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12D9C2D-96CC-4F75-8446-6734E808D46A}">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93BA3070-3C9C-40C0-BE4C-BD7126FA8C75}">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43FB476-9EEB-4ADE-9EBF-CFA666B6D20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1E6DFA7-4278-4E4C-92C7-7D8359F1E08D}">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9F13B568-DA77-4DDC-84F1-2D103A091808}">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129F4755-725E-4CEF-85E3-AA74BC3274A4}">
      <formula1>"Escoger un dato de la lista desplegable,Completa,Incompleta,No existe"</formula1>
    </dataValidation>
    <dataValidation type="list" allowBlank="1" showInputMessage="1" showErrorMessage="1" sqref="BG12:BG61" xr:uid="{45F8FAD5-7EBF-408B-9B97-AE3936A5DC65}">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0BC9A3AE-DAEF-442F-BD2D-FEC14BC09460}"/>
    <dataValidation allowBlank="1" showInputMessage="1" showErrorMessage="1" prompt="¿Afectar al grupo de funcionarios del proceso?" sqref="Q11" xr:uid="{5EE9FF4B-CDD5-4554-A79E-F124ECABC7AE}"/>
    <dataValidation type="list" allowBlank="1" showInputMessage="1" showErrorMessage="1" prompt="¿Afectar al grupo de funcionarios del proceso?" sqref="Q12:Q61" xr:uid="{778BC046-C704-4CFF-BEBF-175557D8C888}">
      <formula1>"SI,NO,Escoger un dato de la lista desplegable"</formula1>
    </dataValidation>
    <dataValidation allowBlank="1" showInputMessage="1" showErrorMessage="1" prompt="¿Afectar el cumplimiento de metas y objetivos de la dependencia?" sqref="R11" xr:uid="{41504E8A-CE11-4867-95DF-D679E55AC99B}"/>
    <dataValidation type="list" allowBlank="1" showInputMessage="1" showErrorMessage="1" prompt="¿Afectar el cumplimiento de metas y objetivos de la dependencia?" sqref="R12:R61" xr:uid="{0A6359B1-4A6E-49E1-B0D8-AD458C3CC488}">
      <formula1>"SI,NO,Escoger un dato de la lista desplegable"</formula1>
    </dataValidation>
    <dataValidation allowBlank="1" showInputMessage="1" showErrorMessage="1" prompt="¿Afectar el cumplimiento de misión de la Entidad?" sqref="S11" xr:uid="{28FEB32B-F95B-4F26-B485-01512595212D}"/>
    <dataValidation type="list" allowBlank="1" showInputMessage="1" showErrorMessage="1" prompt="¿Afectar el cumplimiento de misión de la Entidad?" sqref="S12:S61" xr:uid="{59761B09-040A-4531-BD9A-247E26DA790F}">
      <formula1>"SI,NO,Escoger un dato de la lista desplegable"</formula1>
    </dataValidation>
    <dataValidation allowBlank="1" showInputMessage="1" showErrorMessage="1" prompt="¿Afectar el cumplimiento de la misión del sector al que pertenece la Entidad?" sqref="T11" xr:uid="{E1FB1803-ECB0-408C-81D5-FDD145CEAFAD}"/>
    <dataValidation type="list" allowBlank="1" showInputMessage="1" showErrorMessage="1" prompt="¿Afectar el cumplimiento de la misión del sector al que pertenece la Entidad?" sqref="T12:T61" xr:uid="{58F48909-B160-4F4A-9E00-6B25602691A2}">
      <formula1>"SI,NO,Escoger un dato de la lista desplegable"</formula1>
    </dataValidation>
    <dataValidation allowBlank="1" showInputMessage="1" showErrorMessage="1" prompt="¿Generar pérdida de confianza de la Entidad, afectando su reputación?" sqref="U11" xr:uid="{0E9FAEF2-1D1F-4F84-9FCD-1AD7BDAAFAEC}"/>
    <dataValidation type="list" allowBlank="1" showInputMessage="1" showErrorMessage="1" prompt="¿Generar pérdida de confianza de la Entidad, afectando su reputación?" sqref="U12:U61" xr:uid="{3E9CF254-F1B7-4B31-9FD8-B2796FA3D0E4}">
      <formula1>"SI,NO,Escoger un dato de la lista desplegable"</formula1>
    </dataValidation>
    <dataValidation allowBlank="1" showInputMessage="1" showErrorMessage="1" prompt="¿Generar pérdida de recursos económicos?" sqref="V11" xr:uid="{47C78774-C396-412D-8CAD-340405A3A34F}"/>
    <dataValidation type="list" allowBlank="1" showInputMessage="1" showErrorMessage="1" prompt="¿Generar pérdida de recursos económicos?" sqref="V12:V61" xr:uid="{560C7A1C-2617-45BD-B7C3-31622C7FCA03}">
      <formula1>"SI,NO,Escoger un dato de la lista desplegable"</formula1>
    </dataValidation>
    <dataValidation allowBlank="1" showInputMessage="1" showErrorMessage="1" prompt="¿Afectar la generación de los productos o la prestación de servicios?" sqref="W11" xr:uid="{4C2E696D-DEE0-41EE-86A4-718EBD39D6D2}"/>
    <dataValidation type="list" allowBlank="1" showInputMessage="1" showErrorMessage="1" prompt="¿Afectar la generación de los productos o la prestación de servicios?" sqref="W12:W61" xr:uid="{BEA3C50A-AD31-4255-8F80-9CA68E2C82C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A6C1658-4BF2-4A87-B6F7-00A84808739F}"/>
    <dataValidation type="list" allowBlank="1" showInputMessage="1" showErrorMessage="1" prompt="¿Dar lugar al detrimento de calidad de vida de la comunidad por la pérdida del bien o servicios o los recursos públicos?" sqref="X12:X61" xr:uid="{05A67479-4450-4A60-AE01-137332227BB0}">
      <formula1>"SI,NO,Escoger un dato de la lista desplegable"</formula1>
    </dataValidation>
    <dataValidation allowBlank="1" showInputMessage="1" showErrorMessage="1" prompt="¿Generar pérdida de información de la Entidad?" sqref="Y11" xr:uid="{8F7B7EA9-7890-4984-AA06-C764D7692E11}"/>
    <dataValidation type="list" allowBlank="1" showInputMessage="1" showErrorMessage="1" prompt="¿Generar pérdida de información de la Entidad?" sqref="Y12:Y61" xr:uid="{EE9E4C08-497A-4C5B-84A9-4412059B25E0}">
      <formula1>"SI,NO,Escoger un dato de la lista desplegable"</formula1>
    </dataValidation>
    <dataValidation allowBlank="1" showInputMessage="1" showErrorMessage="1" prompt="¿Generar intervención de los órganos de control, de la Fiscalía, u otro ente?" sqref="Z11" xr:uid="{53C95506-D0C4-4464-829B-18FFF222F956}"/>
    <dataValidation type="list" allowBlank="1" showInputMessage="1" showErrorMessage="1" prompt="¿Generar intervención de los órganos de control, de la Fiscalía, u otro ente?" sqref="Z12:Z61" xr:uid="{CA2BFAB4-7847-4FFB-A26B-8A6B9BBA546E}">
      <formula1>"SI,NO,Escoger un dato de la lista desplegable"</formula1>
    </dataValidation>
    <dataValidation allowBlank="1" showInputMessage="1" showErrorMessage="1" prompt="¿Dar lugar a procesos sancionatorios?" sqref="AA11" xr:uid="{48600F46-BD80-407A-9672-D7995A6BDAB1}"/>
    <dataValidation type="list" allowBlank="1" showInputMessage="1" showErrorMessage="1" prompt="¿Dar lugar a procesos sancionatorios?" sqref="AA12:AA61" xr:uid="{0F667CF0-CA45-4C4B-BFFE-21DDD4E54317}">
      <formula1>"SI,NO,Escoger un dato de la lista desplegable"</formula1>
    </dataValidation>
    <dataValidation allowBlank="1" showInputMessage="1" showErrorMessage="1" prompt="¿Dar lugar a procesos disciplinarios?" sqref="AB11" xr:uid="{C29BE414-1CD2-4237-933C-21158094C76B}"/>
    <dataValidation type="list" allowBlank="1" showInputMessage="1" showErrorMessage="1" prompt="¿Dar lugar a procesos disciplinarios?" sqref="AB12:AB61" xr:uid="{EE05CC2E-F70C-435C-9942-603DF7DC5273}">
      <formula1>"SI,NO,Escoger un dato de la lista desplegable"</formula1>
    </dataValidation>
    <dataValidation allowBlank="1" showInputMessage="1" showErrorMessage="1" prompt="¿Dar lugar a procesos fiscales?" sqref="AC11" xr:uid="{6A1EE252-64B2-4247-838A-396C46D8F965}"/>
    <dataValidation type="list" allowBlank="1" showInputMessage="1" showErrorMessage="1" prompt="¿Dar lugar a procesos fiscales?" sqref="AC12:AC61" xr:uid="{70B84201-A070-43B3-AB76-4826E5F218C0}">
      <formula1>"SI,NO,Escoger un dato de la lista desplegable"</formula1>
    </dataValidation>
    <dataValidation allowBlank="1" showInputMessage="1" showErrorMessage="1" prompt="¿Dar lugar a procesos penales?" sqref="AD11" xr:uid="{33BA8B34-814C-45AA-930B-FE009A37611F}"/>
    <dataValidation type="list" allowBlank="1" showInputMessage="1" showErrorMessage="1" prompt="¿Dar lugar a procesos penales?" sqref="AD12:AD61" xr:uid="{DAC6F685-4C45-4246-8E75-1614424AD04E}">
      <formula1>"SI,NO,Escoger un dato de la lista desplegable"</formula1>
    </dataValidation>
    <dataValidation allowBlank="1" showInputMessage="1" showErrorMessage="1" prompt="¿Generar pérdida de credibilidad del sector?" sqref="AE11" xr:uid="{FFBF8779-9E41-4DC5-BE66-6BE7FB6E6E43}"/>
    <dataValidation type="list" allowBlank="1" showInputMessage="1" showErrorMessage="1" prompt="¿Generar pérdida de credibilidad del sector?" sqref="AE12:AE61" xr:uid="{FF61731A-B7C6-470A-848B-A420CA87092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5A427CB-7685-40B9-9D92-5BCCA38E78BD}"/>
    <dataValidation type="list" allowBlank="1" showInputMessage="1" showErrorMessage="1" prompt="¿Ocasionar lesiones físicas o pérdida de vidas humanas?_x000a_NOTA: si esta respuesta es afirmativa, el impacto sera considerado como catastrófico." sqref="AF12:AF61" xr:uid="{C6D8C990-A381-4C8B-A966-CCAF85A96464}">
      <formula1>"SI,NO,Escoger un dato de la lista desplegable"</formula1>
    </dataValidation>
    <dataValidation allowBlank="1" showInputMessage="1" showErrorMessage="1" prompt="¿Afectar la imagen regional?" sqref="AG11" xr:uid="{FA9B9AE6-7828-4710-96AB-112DE151DC13}"/>
    <dataValidation type="list" allowBlank="1" showInputMessage="1" showErrorMessage="1" prompt="¿Afectar la imagen regional?" sqref="AG12:AG61" xr:uid="{3478647E-790E-42D6-820D-7DB6F942A550}">
      <formula1>"SI,NO,Escoger un dato de la lista desplegable"</formula1>
    </dataValidation>
    <dataValidation allowBlank="1" showInputMessage="1" showErrorMessage="1" prompt="¿Afectar la imagen nacional?" sqref="AH11" xr:uid="{331CC137-A193-4C9B-8D69-69738F6EE44A}"/>
    <dataValidation type="list" allowBlank="1" showInputMessage="1" showErrorMessage="1" prompt="¿Afectar la imagen nacional?" sqref="AH12:AH61" xr:uid="{E612513C-10FA-4036-8087-F964261A4DCC}">
      <formula1>"SI,NO,Escoger un dato de la lista desplegable"</formula1>
    </dataValidation>
    <dataValidation allowBlank="1" showInputMessage="1" showErrorMessage="1" prompt="¿Genera Impacto ambiental?" sqref="AI11" xr:uid="{1FEC7EE7-64A9-4CCC-B068-696FFEE4DF91}"/>
    <dataValidation type="list" allowBlank="1" showInputMessage="1" showErrorMessage="1" prompt="¿Genera Impacto ambiental?" sqref="AI12:AI61" xr:uid="{CA2C7767-5FAC-459F-8792-4ECD70AB86CC}">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330526AD-4B85-492A-9F9B-F2C4BA46F7CB}"/>
    <dataValidation allowBlank="1" showInputMessage="1" showErrorMessage="1" prompt="¿Existen un responsable asignado a la ejecución del control?" sqref="AW11" xr:uid="{D41029DD-5E21-4585-ACEA-A712A58456F5}"/>
    <dataValidation allowBlank="1" showInputMessage="1" showErrorMessage="1" prompt="El responsable tiene autoridad y adecuada segregación de funciones en la ejecución del control?" sqref="AX11" xr:uid="{66D66E21-36FE-471E-802D-76B085A9FA26}"/>
    <dataValidation allowBlank="1" showInputMessage="1" showErrorMessage="1" prompt="¿La oportunidad en que se ejecuta el control ayuda a prevenir la mitigación del riesgo o a detectar la materialización del riesgo de manera oportuna?" sqref="AY11" xr:uid="{629DC7C4-E73F-4515-B6FF-D928D123694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55C2B4B-55F8-44BF-9701-84906299567B}"/>
    <dataValidation allowBlank="1" showInputMessage="1" showErrorMessage="1" prompt="¿La fuente de información que se utiliza en el desarrollo del control es información confiable que permita mitigar el riesgo?." sqref="BA11" xr:uid="{8F5FB4BC-0160-4159-B4D8-5613B245BEB0}"/>
    <dataValidation allowBlank="1" showInputMessage="1" showErrorMessage="1" prompt="¿Las observaciones, desviaciones o diferencias identificadas como resultados de la ejecución del control son investigadas y resueltas de manera oportuna?" sqref="BB11" xr:uid="{68AA9E48-41FD-4A53-B537-6A8A63F30714}"/>
    <dataValidation allowBlank="1" showInputMessage="1" showErrorMessage="1" prompt="¿Se deja evidencia o rastro de la ejecución del control, que permita a cualquier tercero con la evidencia, llegar a la misma conclusión?." sqref="BC11" xr:uid="{069AA75B-CF10-4E21-8192-9F87E2037CE9}"/>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C9BA103-51DF-499B-A2FD-E2E38F4F476F}"/>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925D77C-64EF-49A8-B7E1-33B7E8A5C743}">
          <x14:formula1>
            <xm:f>DATOS!$J$15:$J$19</xm:f>
          </x14:formula1>
          <xm:sqref>AM12:AM61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6A71-DD45-4ABE-BE88-2AAB70292883}">
  <sheetPr>
    <pageSetUpPr fitToPage="1"/>
  </sheetPr>
  <dimension ref="B2:BS64"/>
  <sheetViews>
    <sheetView topLeftCell="E1" zoomScale="60" zoomScaleNormal="60" workbookViewId="0">
      <selection activeCell="H12" sqref="H12:H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50.6" customHeight="1" x14ac:dyDescent="0.3">
      <c r="B12" s="162">
        <v>1</v>
      </c>
      <c r="C12" s="165" t="s">
        <v>362</v>
      </c>
      <c r="D12" s="155" t="s">
        <v>360</v>
      </c>
      <c r="E12" s="155" t="s">
        <v>361</v>
      </c>
      <c r="F12" s="155" t="s">
        <v>170</v>
      </c>
      <c r="G12" s="155" t="s">
        <v>170</v>
      </c>
      <c r="H12" s="155" t="s">
        <v>170</v>
      </c>
      <c r="I12" s="155" t="s">
        <v>170</v>
      </c>
      <c r="J12" s="155" t="str">
        <f>IF(AND((F12="SI"),(G12="SI"),(H12="SI"),(I12="SI")),"Si es Riesgo de Corrupción","No es Riesgo de Corrupción")</f>
        <v>Si es Riesgo de Corrupción</v>
      </c>
      <c r="K12" s="50">
        <v>1</v>
      </c>
      <c r="L12" s="51" t="s">
        <v>363</v>
      </c>
      <c r="M12" s="157" t="s">
        <v>365</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170</v>
      </c>
      <c r="T12" s="148" t="s">
        <v>170</v>
      </c>
      <c r="U12" s="148" t="s">
        <v>170</v>
      </c>
      <c r="V12" s="148" t="s">
        <v>170</v>
      </c>
      <c r="W12" s="148" t="s">
        <v>170</v>
      </c>
      <c r="X12" s="148" t="s">
        <v>173</v>
      </c>
      <c r="Y12" s="148" t="s">
        <v>173</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15</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366</v>
      </c>
      <c r="AP12" s="53" t="s">
        <v>367</v>
      </c>
      <c r="AQ12" s="53" t="s">
        <v>201</v>
      </c>
      <c r="AR12" s="53" t="s">
        <v>368</v>
      </c>
      <c r="AS12" s="53" t="s">
        <v>369</v>
      </c>
      <c r="AT12" s="53" t="s">
        <v>370</v>
      </c>
      <c r="AU12" s="53" t="s">
        <v>371</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NO DISMINUYE</v>
      </c>
      <c r="BO12" s="168">
        <f>IF(N12=1,1,IF(AND(N12=2,BM12="FUERTE",BN12="DIRECTAMENTE"),N12-1,IF(AND(N12&gt;2,BM12="FUERTE",BN12="DIRECTAMENTE"),N12-2,IF(AND(N12&gt;=2,BM12="MODERADA",BN12="DIRECTAMENTE"),N12-1,N12))))</f>
        <v>2</v>
      </c>
      <c r="BP12" s="142" t="str">
        <f>IF(BO12=1,"Rara vez",IF(BO12=2,"Improbable",IF(BO12=3,"Posible",IF(BO12=4,"Probable",IF(BO12=5,"Casi Seguro",0)))))</f>
        <v>Improbable</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249"/>
    </row>
    <row r="13" spans="2:71" s="57" customFormat="1" ht="150.6" customHeight="1" x14ac:dyDescent="0.3">
      <c r="B13" s="163"/>
      <c r="C13" s="166"/>
      <c r="D13" s="155"/>
      <c r="E13" s="155"/>
      <c r="F13" s="155"/>
      <c r="G13" s="155"/>
      <c r="H13" s="155"/>
      <c r="I13" s="155"/>
      <c r="J13" s="155"/>
      <c r="K13" s="58">
        <v>2</v>
      </c>
      <c r="L13" s="59" t="s">
        <v>364</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372</v>
      </c>
      <c r="AP13" s="61" t="s">
        <v>373</v>
      </c>
      <c r="AQ13" s="61" t="s">
        <v>201</v>
      </c>
      <c r="AR13" s="61" t="s">
        <v>374</v>
      </c>
      <c r="AS13" s="61" t="s">
        <v>375</v>
      </c>
      <c r="AT13" s="61" t="s">
        <v>376</v>
      </c>
      <c r="AU13" s="61" t="s">
        <v>377</v>
      </c>
      <c r="AV13" s="61" t="s">
        <v>224</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250"/>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250"/>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250"/>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sheetData>
  <sheetProtection algorithmName="SHA-512" hashValue="GutXOGrVxLXHxF1MYEDj4sv1GXmvce9wmxxHr2eSlwznDxMEYeUJ0pKcQIRbb/CsCE5t5pmWD0s6TbTnoxDnjw==" saltValue="9LUXLB1UoVbZaH2MzOORe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35" priority="23" operator="containsText" text="Si es Riesgo de Corrupción">
      <formula>NOT(ISERROR(SEARCH("Si es Riesgo de Corrupción",J12)))</formula>
    </cfRule>
    <cfRule type="containsText" dxfId="334" priority="24" operator="containsText" text="No es Riesgo de Corrupción">
      <formula>NOT(ISERROR(SEARCH("No es Riesgo de Corrupción",J12)))</formula>
    </cfRule>
  </conditionalFormatting>
  <conditionalFormatting sqref="L12:M21">
    <cfRule type="containsText" dxfId="333" priority="22" operator="containsText" text="Espacio para describir ">
      <formula>NOT(ISERROR(SEARCH("Espacio para describir ",L12)))</formula>
    </cfRule>
  </conditionalFormatting>
  <conditionalFormatting sqref="Q12:AI61 AQ12:AQ61 AV12:BC61 BG12:BG61 BO12:BO61 N12:N61">
    <cfRule type="containsText" dxfId="332" priority="21" operator="containsText" text="Escoger un dato de la lista desplegable">
      <formula>NOT(ISERROR(SEARCH("Escoger un dato de la lista desplegable",N12)))</formula>
    </cfRule>
  </conditionalFormatting>
  <conditionalFormatting sqref="AO12:AO61">
    <cfRule type="containsText" dxfId="331" priority="20" operator="containsText" text="REDACTAR CONTROL">
      <formula>NOT(ISERROR(SEARCH("REDACTAR CONTROL",AO12)))</formula>
    </cfRule>
  </conditionalFormatting>
  <conditionalFormatting sqref="AL12 BR12">
    <cfRule type="containsText" dxfId="330" priority="17" operator="containsText" text="Extremo">
      <formula>NOT(ISERROR(SEARCH("Extremo",AL12)))</formula>
    </cfRule>
    <cfRule type="containsText" dxfId="329" priority="18" operator="containsText" text="Alto">
      <formula>NOT(ISERROR(SEARCH("Alto",AL12)))</formula>
    </cfRule>
    <cfRule type="containsText" dxfId="328" priority="19" operator="containsText" text="Moderado">
      <formula>NOT(ISERROR(SEARCH("Moderado",AL12)))</formula>
    </cfRule>
  </conditionalFormatting>
  <conditionalFormatting sqref="L22:M31">
    <cfRule type="containsText" dxfId="327" priority="16" operator="containsText" text="Espacio para describir ">
      <formula>NOT(ISERROR(SEARCH("Espacio para describir ",L22)))</formula>
    </cfRule>
  </conditionalFormatting>
  <conditionalFormatting sqref="AL22 BR22">
    <cfRule type="containsText" dxfId="326" priority="13" operator="containsText" text="Extremo">
      <formula>NOT(ISERROR(SEARCH("Extremo",AL22)))</formula>
    </cfRule>
    <cfRule type="containsText" dxfId="325" priority="14" operator="containsText" text="Alto">
      <formula>NOT(ISERROR(SEARCH("Alto",AL22)))</formula>
    </cfRule>
    <cfRule type="containsText" dxfId="324" priority="15" operator="containsText" text="Moderado">
      <formula>NOT(ISERROR(SEARCH("Moderado",AL22)))</formula>
    </cfRule>
  </conditionalFormatting>
  <conditionalFormatting sqref="L32:M41">
    <cfRule type="containsText" dxfId="323" priority="12" operator="containsText" text="Espacio para describir ">
      <formula>NOT(ISERROR(SEARCH("Espacio para describir ",L32)))</formula>
    </cfRule>
  </conditionalFormatting>
  <conditionalFormatting sqref="AL32 BR32">
    <cfRule type="containsText" dxfId="322" priority="9" operator="containsText" text="Extremo">
      <formula>NOT(ISERROR(SEARCH("Extremo",AL32)))</formula>
    </cfRule>
    <cfRule type="containsText" dxfId="321" priority="10" operator="containsText" text="Alto">
      <formula>NOT(ISERROR(SEARCH("Alto",AL32)))</formula>
    </cfRule>
    <cfRule type="containsText" dxfId="320" priority="11" operator="containsText" text="Moderado">
      <formula>NOT(ISERROR(SEARCH("Moderado",AL32)))</formula>
    </cfRule>
  </conditionalFormatting>
  <conditionalFormatting sqref="L42:M51">
    <cfRule type="containsText" dxfId="319" priority="8" operator="containsText" text="Espacio para describir ">
      <formula>NOT(ISERROR(SEARCH("Espacio para describir ",L42)))</formula>
    </cfRule>
  </conditionalFormatting>
  <conditionalFormatting sqref="AL42 BR42">
    <cfRule type="containsText" dxfId="318" priority="5" operator="containsText" text="Extremo">
      <formula>NOT(ISERROR(SEARCH("Extremo",AL42)))</formula>
    </cfRule>
    <cfRule type="containsText" dxfId="317" priority="6" operator="containsText" text="Alto">
      <formula>NOT(ISERROR(SEARCH("Alto",AL42)))</formula>
    </cfRule>
    <cfRule type="containsText" dxfId="316" priority="7" operator="containsText" text="Moderado">
      <formula>NOT(ISERROR(SEARCH("Moderado",AL42)))</formula>
    </cfRule>
  </conditionalFormatting>
  <conditionalFormatting sqref="L52:M61">
    <cfRule type="containsText" dxfId="315" priority="4" operator="containsText" text="Espacio para describir ">
      <formula>NOT(ISERROR(SEARCH("Espacio para describir ",L52)))</formula>
    </cfRule>
  </conditionalFormatting>
  <conditionalFormatting sqref="AL52 BR52">
    <cfRule type="containsText" dxfId="314" priority="1" operator="containsText" text="Extremo">
      <formula>NOT(ISERROR(SEARCH("Extremo",AL52)))</formula>
    </cfRule>
    <cfRule type="containsText" dxfId="313" priority="2" operator="containsText" text="Alto">
      <formula>NOT(ISERROR(SEARCH("Alto",AL52)))</formula>
    </cfRule>
    <cfRule type="containsText" dxfId="31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BC681ADF-F267-453B-AEC5-404FF69C42BC}"/>
    <dataValidation allowBlank="1" showInputMessage="1" showErrorMessage="1" prompt="¿Se deja evidencia o rastro de la ejecución del control, que permita a cualquier tercero con la evidencia, llegar a la misma conclusión?." sqref="BC11" xr:uid="{05239725-CD5C-4306-A658-81C818640A23}"/>
    <dataValidation allowBlank="1" showInputMessage="1" showErrorMessage="1" prompt="¿Las observaciones, desviaciones o diferencias identificadas como resultados de la ejecución del control son investigadas y resueltas de manera oportuna?" sqref="BB11" xr:uid="{2B436C98-F516-4159-96DD-87EDC431B475}"/>
    <dataValidation allowBlank="1" showInputMessage="1" showErrorMessage="1" prompt="¿La fuente de información que se utiliza en el desarrollo del control es información confiable que permita mitigar el riesgo?." sqref="BA11" xr:uid="{F92EE5D3-FD29-45AA-AD88-2C2E3D94A79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1629FC4-23AF-4CC0-A621-22B1B31E6309}"/>
    <dataValidation allowBlank="1" showInputMessage="1" showErrorMessage="1" prompt="¿La oportunidad en que se ejecuta el control ayuda a prevenir la mitigación del riesgo o a detectar la materialización del riesgo de manera oportuna?" sqref="AY11" xr:uid="{82D894EF-BCF9-4D94-9FEB-D37ABBDE27A8}"/>
    <dataValidation allowBlank="1" showInputMessage="1" showErrorMessage="1" prompt="El responsable tiene autoridad y adecuada segregación de funciones en la ejecución del control?" sqref="AX11" xr:uid="{A0047329-E2B4-4789-AB41-D0F6FE840B14}"/>
    <dataValidation allowBlank="1" showInputMessage="1" showErrorMessage="1" prompt="¿Existen un responsable asignado a la ejecución del control?" sqref="AW11" xr:uid="{9952661D-87AD-4E9C-8CEC-1ED1F1AC502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6EEC53D-0171-4CCF-8546-F2575A717D1B}"/>
    <dataValidation type="list" allowBlank="1" showInputMessage="1" showErrorMessage="1" prompt="¿Genera Impacto ambiental?" sqref="AI12:AI61" xr:uid="{AAEF338C-A85F-48C7-9B82-D35DDEE8BE1A}">
      <formula1>"SI,NO,Escoger un dato de la lista desplegable"</formula1>
    </dataValidation>
    <dataValidation allowBlank="1" showInputMessage="1" showErrorMessage="1" prompt="¿Genera Impacto ambiental?" sqref="AI11" xr:uid="{09444904-A11C-4682-B3E9-1744755C010C}"/>
    <dataValidation type="list" allowBlank="1" showInputMessage="1" showErrorMessage="1" prompt="¿Afectar la imagen nacional?" sqref="AH12:AH61" xr:uid="{D1BAE08E-152E-43B0-9974-FBF2E2CC2ADD}">
      <formula1>"SI,NO,Escoger un dato de la lista desplegable"</formula1>
    </dataValidation>
    <dataValidation allowBlank="1" showInputMessage="1" showErrorMessage="1" prompt="¿Afectar la imagen nacional?" sqref="AH11" xr:uid="{B3139033-7268-4509-AE4E-B83BC8735440}"/>
    <dataValidation type="list" allowBlank="1" showInputMessage="1" showErrorMessage="1" prompt="¿Afectar la imagen regional?" sqref="AG12:AG61" xr:uid="{06A2888E-D511-4541-8F24-BEE6AFCB6916}">
      <formula1>"SI,NO,Escoger un dato de la lista desplegable"</formula1>
    </dataValidation>
    <dataValidation allowBlank="1" showInputMessage="1" showErrorMessage="1" prompt="¿Afectar la imagen regional?" sqref="AG11" xr:uid="{45A38B9A-C101-4B60-87A7-2B98BAB52E5C}"/>
    <dataValidation type="list" allowBlank="1" showInputMessage="1" showErrorMessage="1" prompt="¿Ocasionar lesiones físicas o pérdida de vidas humanas?_x000a_NOTA: si esta respuesta es afirmativa, el impacto sera considerado como catastrófico." sqref="AF12:AF61" xr:uid="{BB905238-978C-49D3-B144-C235CB12392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48CAEBE-7E76-4660-B568-E0754BB35FF3}"/>
    <dataValidation type="list" allowBlank="1" showInputMessage="1" showErrorMessage="1" prompt="¿Generar pérdida de credibilidad del sector?" sqref="AE12:AE61" xr:uid="{33E79352-4374-4383-AFA0-99643C09E4A9}">
      <formula1>"SI,NO,Escoger un dato de la lista desplegable"</formula1>
    </dataValidation>
    <dataValidation allowBlank="1" showInputMessage="1" showErrorMessage="1" prompt="¿Generar pérdida de credibilidad del sector?" sqref="AE11" xr:uid="{A93D1F26-B71E-4B0F-97DB-B751D44977F0}"/>
    <dataValidation type="list" allowBlank="1" showInputMessage="1" showErrorMessage="1" prompt="¿Dar lugar a procesos penales?" sqref="AD12:AD61" xr:uid="{698AC8D9-A588-4FE9-841E-7CD33A8E3D40}">
      <formula1>"SI,NO,Escoger un dato de la lista desplegable"</formula1>
    </dataValidation>
    <dataValidation allowBlank="1" showInputMessage="1" showErrorMessage="1" prompt="¿Dar lugar a procesos penales?" sqref="AD11" xr:uid="{E36F2AB2-D852-4BFA-A901-04F7BFFF987F}"/>
    <dataValidation type="list" allowBlank="1" showInputMessage="1" showErrorMessage="1" prompt="¿Dar lugar a procesos fiscales?" sqref="AC12:AC61" xr:uid="{D8EF0524-3561-4257-9256-435F83AC4D65}">
      <formula1>"SI,NO,Escoger un dato de la lista desplegable"</formula1>
    </dataValidation>
    <dataValidation allowBlank="1" showInputMessage="1" showErrorMessage="1" prompt="¿Dar lugar a procesos fiscales?" sqref="AC11" xr:uid="{B7A3A98D-4C10-4F86-BBAE-2F0A895EA1F9}"/>
    <dataValidation type="list" allowBlank="1" showInputMessage="1" showErrorMessage="1" prompt="¿Dar lugar a procesos disciplinarios?" sqref="AB12:AB61" xr:uid="{2B154E84-9082-4385-8D87-98551350376E}">
      <formula1>"SI,NO,Escoger un dato de la lista desplegable"</formula1>
    </dataValidation>
    <dataValidation allowBlank="1" showInputMessage="1" showErrorMessage="1" prompt="¿Dar lugar a procesos disciplinarios?" sqref="AB11" xr:uid="{D79ED9AC-2B94-40FF-8D69-82BBA8420F83}"/>
    <dataValidation type="list" allowBlank="1" showInputMessage="1" showErrorMessage="1" prompt="¿Dar lugar a procesos sancionatorios?" sqref="AA12:AA61" xr:uid="{487A33AB-DFD3-44F3-A790-6FBAC9C19045}">
      <formula1>"SI,NO,Escoger un dato de la lista desplegable"</formula1>
    </dataValidation>
    <dataValidation allowBlank="1" showInputMessage="1" showErrorMessage="1" prompt="¿Dar lugar a procesos sancionatorios?" sqref="AA11" xr:uid="{42662F2F-C41D-4D89-BDD0-D29A16AA1F2C}"/>
    <dataValidation type="list" allowBlank="1" showInputMessage="1" showErrorMessage="1" prompt="¿Generar intervención de los órganos de control, de la Fiscalía, u otro ente?" sqref="Z12:Z61" xr:uid="{78ED60AA-27EE-4551-BB92-B61BCCB9C551}">
      <formula1>"SI,NO,Escoger un dato de la lista desplegable"</formula1>
    </dataValidation>
    <dataValidation allowBlank="1" showInputMessage="1" showErrorMessage="1" prompt="¿Generar intervención de los órganos de control, de la Fiscalía, u otro ente?" sqref="Z11" xr:uid="{D9C12F3B-E845-4F14-8C95-EDC25F9728C2}"/>
    <dataValidation type="list" allowBlank="1" showInputMessage="1" showErrorMessage="1" prompt="¿Generar pérdida de información de la Entidad?" sqref="Y12:Y61" xr:uid="{8C244EAA-B18F-4546-BBFA-1EA1FCE8453E}">
      <formula1>"SI,NO,Escoger un dato de la lista desplegable"</formula1>
    </dataValidation>
    <dataValidation allowBlank="1" showInputMessage="1" showErrorMessage="1" prompt="¿Generar pérdida de información de la Entidad?" sqref="Y11" xr:uid="{F2228D1A-1672-4E94-97B2-217C9C3FD815}"/>
    <dataValidation type="list" allowBlank="1" showInputMessage="1" showErrorMessage="1" prompt="¿Dar lugar al detrimento de calidad de vida de la comunidad por la pérdida del bien o servicios o los recursos públicos?" sqref="X12:X61" xr:uid="{A8AD6F6C-4A1E-4848-9BFC-50FCBCB4293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64A12DA-4DBA-4E8A-A715-DEED41F0BA3D}"/>
    <dataValidation type="list" allowBlank="1" showInputMessage="1" showErrorMessage="1" prompt="¿Afectar la generación de los productos o la prestación de servicios?" sqref="W12:W61" xr:uid="{72AA2B8C-4263-4A46-9B81-37315B217766}">
      <formula1>"SI,NO,Escoger un dato de la lista desplegable"</formula1>
    </dataValidation>
    <dataValidation allowBlank="1" showInputMessage="1" showErrorMessage="1" prompt="¿Afectar la generación de los productos o la prestación de servicios?" sqref="W11" xr:uid="{9293F501-D79A-4845-AC8F-B6371B88F9DD}"/>
    <dataValidation type="list" allowBlank="1" showInputMessage="1" showErrorMessage="1" prompt="¿Generar pérdida de recursos económicos?" sqref="V12:V61" xr:uid="{9A7C4732-2555-4BFF-B3CA-C5DF5BD774A4}">
      <formula1>"SI,NO,Escoger un dato de la lista desplegable"</formula1>
    </dataValidation>
    <dataValidation allowBlank="1" showInputMessage="1" showErrorMessage="1" prompt="¿Generar pérdida de recursos económicos?" sqref="V11" xr:uid="{8D318BDA-D0DF-45B6-A94D-105F5DF8A479}"/>
    <dataValidation type="list" allowBlank="1" showInputMessage="1" showErrorMessage="1" prompt="¿Generar pérdida de confianza de la Entidad, afectando su reputación?" sqref="U12:U61" xr:uid="{1A9B3DEC-86A2-45CB-BB43-577E511A29F1}">
      <formula1>"SI,NO,Escoger un dato de la lista desplegable"</formula1>
    </dataValidation>
    <dataValidation allowBlank="1" showInputMessage="1" showErrorMessage="1" prompt="¿Generar pérdida de confianza de la Entidad, afectando su reputación?" sqref="U11" xr:uid="{52E027B8-AF09-485F-8A1F-B8A455A2D81E}"/>
    <dataValidation type="list" allowBlank="1" showInputMessage="1" showErrorMessage="1" prompt="¿Afectar el cumplimiento de la misión del sector al que pertenece la Entidad?" sqref="T12:T61" xr:uid="{7A09E72F-062F-4DB3-A20A-1F67F2B54A58}">
      <formula1>"SI,NO,Escoger un dato de la lista desplegable"</formula1>
    </dataValidation>
    <dataValidation allowBlank="1" showInputMessage="1" showErrorMessage="1" prompt="¿Afectar el cumplimiento de la misión del sector al que pertenece la Entidad?" sqref="T11" xr:uid="{D26CC59C-9D67-4611-A703-9D25ADB8A345}"/>
    <dataValidation type="list" allowBlank="1" showInputMessage="1" showErrorMessage="1" prompt="¿Afectar el cumplimiento de misión de la Entidad?" sqref="S12:S61" xr:uid="{1615EFDD-A7BE-4DC4-B8AE-F68047C42BBB}">
      <formula1>"SI,NO,Escoger un dato de la lista desplegable"</formula1>
    </dataValidation>
    <dataValidation allowBlank="1" showInputMessage="1" showErrorMessage="1" prompt="¿Afectar el cumplimiento de misión de la Entidad?" sqref="S11" xr:uid="{93F789C8-76E6-4619-A80A-9EA543815992}"/>
    <dataValidation type="list" allowBlank="1" showInputMessage="1" showErrorMessage="1" prompt="¿Afectar el cumplimiento de metas y objetivos de la dependencia?" sqref="R12:R61" xr:uid="{C125B080-11B2-43C3-879E-E46CBAD5505A}">
      <formula1>"SI,NO,Escoger un dato de la lista desplegable"</formula1>
    </dataValidation>
    <dataValidation allowBlank="1" showInputMessage="1" showErrorMessage="1" prompt="¿Afectar el cumplimiento de metas y objetivos de la dependencia?" sqref="R11" xr:uid="{EDC78E34-2A25-449F-BBB5-CCC5FC83C187}"/>
    <dataValidation type="list" allowBlank="1" showInputMessage="1" showErrorMessage="1" prompt="¿Afectar al grupo de funcionarios del proceso?" sqref="Q12:Q61" xr:uid="{F0DBDB6E-3BE1-46E4-8CDC-34C43FC2FC4E}">
      <formula1>"SI,NO,Escoger un dato de la lista desplegable"</formula1>
    </dataValidation>
    <dataValidation allowBlank="1" showInputMessage="1" showErrorMessage="1" prompt="¿Afectar al grupo de funcionarios del proceso?" sqref="Q11" xr:uid="{F31BB87C-28DE-4CE2-95B6-1E157C4838E2}"/>
    <dataValidation allowBlank="1" showInputMessage="1" showErrorMessage="1" prompt="Son los efectos ocasionados por la ocurrencia de un riesgo que afecta los objetivos o procesos de la entidad. Pueden ser una pérdida, un daño, un perjuicio, un detrimento." sqref="M9:M11" xr:uid="{92AD4EC0-A89E-4C5E-949F-1B991A046AE8}"/>
    <dataValidation type="list" allowBlank="1" showInputMessage="1" showErrorMessage="1" sqref="BG12:BG61" xr:uid="{DAB9A857-6363-440C-A304-62DF68A10381}">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AD604DB-4459-43D9-B323-4114632417F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7C7AE4FB-D76D-4D7B-AA5E-F5D0C8F2891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E8892A2-F607-4407-918F-3DE92A457D4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538AAF8-A24D-46FC-ACF3-A49EF97E4AF3}">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628B97-EC7A-4696-8A5A-D21F7C1ABB2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435C5FE6-9745-4167-B34F-C7BAF93B7262}">
      <formula1>"Adecuado,Inadecuado,Escoger un dato de la lista desplegable"</formula1>
    </dataValidation>
    <dataValidation type="list" allowBlank="1" showInputMessage="1" showErrorMessage="1" prompt="¿Existen un responsable asignado a la ejecución del control?" sqref="AW12:AW61" xr:uid="{E4B69142-7DC5-4942-8BE8-A303E2A060C1}">
      <formula1>"Asignado,No Asignado,Escoger un dato de la lista desplegable"</formula1>
    </dataValidation>
    <dataValidation type="list" allowBlank="1" showInputMessage="1" showErrorMessage="1" sqref="AV12:AV61" xr:uid="{A00AA2CC-6C8B-4233-8D3A-D9393057445D}">
      <formula1>"Escoger un dato de la lista desplegable,Preventivo,Detectivo"</formula1>
    </dataValidation>
    <dataValidation type="list" allowBlank="1" showInputMessage="1" showErrorMessage="1" sqref="AQ12:AQ61" xr:uid="{F172676C-4F15-43FA-B69B-E8C3AA4F49FC}">
      <formula1>"Escoger un dato de la lista desplegable,Por Tramite, Diario, Semanal, Quincenal, Mensual, Bimestral, Trimestral, Semestral,Anual"</formula1>
    </dataValidation>
    <dataValidation type="list" allowBlank="1" showInputMessage="1" showErrorMessage="1" sqref="F12:I61" xr:uid="{F236533B-2B05-43CC-BE3A-7C50BD43BFEB}">
      <formula1>"SI,NO,Escoger un dato de la lista desplegable"</formula1>
    </dataValidation>
    <dataValidation type="list" allowBlank="1" showInputMessage="1" showErrorMessage="1" sqref="N12:N61" xr:uid="{89A4E353-A9DD-430C-81D6-978EC3D0033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087B2D-0BF1-4EFA-AC44-D521AD150AED}">
          <x14:formula1>
            <xm:f>DATOS!$J$15:$J$19</xm:f>
          </x14:formula1>
          <xm:sqref>AM12:AM61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D189-4BA5-4FCE-8C95-80AA3C44F5A4}">
  <sheetPr>
    <pageSetUpPr fitToPage="1"/>
  </sheetPr>
  <dimension ref="B2:BS21"/>
  <sheetViews>
    <sheetView zoomScale="40" zoomScaleNormal="40" workbookViewId="0">
      <selection activeCell="E9" sqref="E9:E1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184.8" x14ac:dyDescent="0.3">
      <c r="B12" s="162">
        <v>1</v>
      </c>
      <c r="C12" s="165" t="s">
        <v>13</v>
      </c>
      <c r="D12" s="155" t="s">
        <v>616</v>
      </c>
      <c r="E12" s="155" t="s">
        <v>617</v>
      </c>
      <c r="F12" s="155" t="s">
        <v>170</v>
      </c>
      <c r="G12" s="155" t="s">
        <v>170</v>
      </c>
      <c r="H12" s="155" t="s">
        <v>170</v>
      </c>
      <c r="I12" s="155" t="s">
        <v>170</v>
      </c>
      <c r="J12" s="155" t="str">
        <f>IF(AND((F12="SI"),(G12="SI"),(H12="SI"),(I12="SI")),"Si es Riesgo de Corrupción","No es Riesgo de Corrupción")</f>
        <v>Si es Riesgo de Corrupción</v>
      </c>
      <c r="K12" s="50">
        <v>1</v>
      </c>
      <c r="L12" s="51" t="s">
        <v>618</v>
      </c>
      <c r="M12" s="157" t="s">
        <v>620</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173</v>
      </c>
      <c r="U12" s="148" t="s">
        <v>170</v>
      </c>
      <c r="V12" s="148" t="s">
        <v>170</v>
      </c>
      <c r="W12" s="148" t="s">
        <v>170</v>
      </c>
      <c r="X12" s="148" t="s">
        <v>170</v>
      </c>
      <c r="Y12" s="148" t="s">
        <v>173</v>
      </c>
      <c r="Z12" s="148" t="s">
        <v>170</v>
      </c>
      <c r="AA12" s="148" t="s">
        <v>170</v>
      </c>
      <c r="AB12" s="148" t="s">
        <v>170</v>
      </c>
      <c r="AC12" s="148" t="s">
        <v>170</v>
      </c>
      <c r="AD12" s="148" t="s">
        <v>170</v>
      </c>
      <c r="AE12" s="148" t="s">
        <v>170</v>
      </c>
      <c r="AF12" s="148" t="s">
        <v>173</v>
      </c>
      <c r="AG12" s="148" t="s">
        <v>170</v>
      </c>
      <c r="AH12" s="148" t="s">
        <v>170</v>
      </c>
      <c r="AI12" s="148" t="s">
        <v>173</v>
      </c>
      <c r="AJ12" s="148">
        <f t="shared" ref="AJ12" si="0">IF(AF12="SI","Impacto Catastrófico por lesoines o perdida de vidas humanas",(COUNTIF(Q12:AE21,"SI")+COUNTIF(AG12:AI21,"SI")))</f>
        <v>14</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621</v>
      </c>
      <c r="AP12" s="53" t="s">
        <v>622</v>
      </c>
      <c r="AQ12" s="53" t="s">
        <v>390</v>
      </c>
      <c r="AR12" s="53" t="s">
        <v>623</v>
      </c>
      <c r="AS12" s="53" t="s">
        <v>624</v>
      </c>
      <c r="AT12" s="53" t="s">
        <v>625</v>
      </c>
      <c r="AU12" s="53" t="s">
        <v>626</v>
      </c>
      <c r="AV12" s="53" t="s">
        <v>178</v>
      </c>
      <c r="AW12" s="89" t="s">
        <v>179</v>
      </c>
      <c r="AX12" s="89" t="s">
        <v>180</v>
      </c>
      <c r="AY12" s="89" t="s">
        <v>181</v>
      </c>
      <c r="AZ12" s="89" t="s">
        <v>182</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100</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639</v>
      </c>
    </row>
    <row r="13" spans="2:71" s="57" customFormat="1" ht="211.2" x14ac:dyDescent="0.3">
      <c r="B13" s="163"/>
      <c r="C13" s="166"/>
      <c r="D13" s="155"/>
      <c r="E13" s="155"/>
      <c r="F13" s="155"/>
      <c r="G13" s="155"/>
      <c r="H13" s="155"/>
      <c r="I13" s="155"/>
      <c r="J13" s="155"/>
      <c r="K13" s="58">
        <v>2</v>
      </c>
      <c r="L13" s="59" t="s">
        <v>618</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627</v>
      </c>
      <c r="AP13" s="61" t="s">
        <v>628</v>
      </c>
      <c r="AQ13" s="61" t="s">
        <v>201</v>
      </c>
      <c r="AR13" s="61" t="s">
        <v>629</v>
      </c>
      <c r="AS13" s="61" t="s">
        <v>630</v>
      </c>
      <c r="AT13" s="61" t="s">
        <v>631</v>
      </c>
      <c r="AU13" s="61" t="s">
        <v>632</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198" x14ac:dyDescent="0.3">
      <c r="B14" s="163"/>
      <c r="C14" s="166"/>
      <c r="D14" s="155"/>
      <c r="E14" s="155"/>
      <c r="F14" s="155"/>
      <c r="G14" s="155"/>
      <c r="H14" s="155"/>
      <c r="I14" s="155"/>
      <c r="J14" s="155"/>
      <c r="K14" s="64">
        <v>3</v>
      </c>
      <c r="L14" s="65" t="s">
        <v>619</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633</v>
      </c>
      <c r="AP14" s="67" t="s">
        <v>634</v>
      </c>
      <c r="AQ14" s="67" t="s">
        <v>201</v>
      </c>
      <c r="AR14" s="67" t="s">
        <v>635</v>
      </c>
      <c r="AS14" s="67" t="s">
        <v>636</v>
      </c>
      <c r="AT14" s="67" t="s">
        <v>637</v>
      </c>
      <c r="AU14" s="67" t="s">
        <v>638</v>
      </c>
      <c r="AV14" s="67" t="s">
        <v>224</v>
      </c>
      <c r="AW14" s="90" t="s">
        <v>179</v>
      </c>
      <c r="AX14" s="90" t="s">
        <v>180</v>
      </c>
      <c r="AY14" s="90" t="s">
        <v>181</v>
      </c>
      <c r="AZ14" s="90" t="s">
        <v>225</v>
      </c>
      <c r="BA14" s="90" t="s">
        <v>183</v>
      </c>
      <c r="BB14" s="90" t="s">
        <v>184</v>
      </c>
      <c r="BC14" s="90" t="s">
        <v>206</v>
      </c>
      <c r="BD14" s="90">
        <f t="shared" si="1"/>
        <v>95</v>
      </c>
      <c r="BE14" s="90" t="str">
        <f t="shared" si="2"/>
        <v>Fuerte</v>
      </c>
      <c r="BF14" s="67"/>
      <c r="BG14" s="69" t="s">
        <v>186</v>
      </c>
      <c r="BH14" s="90" t="str">
        <f t="shared" si="3"/>
        <v>Siempre se ejecuta</v>
      </c>
      <c r="BI14" s="67"/>
      <c r="BJ14" s="90" t="str">
        <f t="shared" si="4"/>
        <v>FUERTE</v>
      </c>
      <c r="BK14" s="90">
        <f t="shared" si="5"/>
        <v>100</v>
      </c>
      <c r="BL14" s="90" t="str">
        <f t="shared" si="6"/>
        <v>NO</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GpEacEH+cKcyqkT2VWURxQj3P/XoGLl2dRu6PX/ZVYG+uXvTjPqaquqJh4Pk/3JqVTWRKpbxeHOH3QghrdoyDg==" saltValue="7wrO/Gj0N6pbQWdD0QERsw=="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311" priority="23" operator="containsText" text="Si es Riesgo de Corrupción">
      <formula>NOT(ISERROR(SEARCH("Si es Riesgo de Corrupción",J12)))</formula>
    </cfRule>
    <cfRule type="containsText" dxfId="310" priority="24" operator="containsText" text="No es Riesgo de Corrupción">
      <formula>NOT(ISERROR(SEARCH("No es Riesgo de Corrupción",J12)))</formula>
    </cfRule>
  </conditionalFormatting>
  <conditionalFormatting sqref="L12:M21">
    <cfRule type="containsText" dxfId="309" priority="22" operator="containsText" text="Espacio para describir ">
      <formula>NOT(ISERROR(SEARCH("Espacio para describir ",L12)))</formula>
    </cfRule>
  </conditionalFormatting>
  <conditionalFormatting sqref="Q12:AI21 AQ12:AQ21 AV12:BC21 BG12:BG21 BO12:BO21 N12:N21">
    <cfRule type="containsText" dxfId="308" priority="21" operator="containsText" text="Escoger un dato de la lista desplegable">
      <formula>NOT(ISERROR(SEARCH("Escoger un dato de la lista desplegable",N12)))</formula>
    </cfRule>
  </conditionalFormatting>
  <conditionalFormatting sqref="AO12:AO21">
    <cfRule type="containsText" dxfId="307" priority="20" operator="containsText" text="REDACTAR CONTROL">
      <formula>NOT(ISERROR(SEARCH("REDACTAR CONTROL",AO12)))</formula>
    </cfRule>
  </conditionalFormatting>
  <conditionalFormatting sqref="AL12 BR12">
    <cfRule type="containsText" dxfId="306" priority="17" operator="containsText" text="Extremo">
      <formula>NOT(ISERROR(SEARCH("Extremo",AL12)))</formula>
    </cfRule>
    <cfRule type="containsText" dxfId="305" priority="18" operator="containsText" text="Alto">
      <formula>NOT(ISERROR(SEARCH("Alto",AL12)))</formula>
    </cfRule>
    <cfRule type="containsText" dxfId="304"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5F2144D7-FF65-4219-B934-C4511A76AA37}"/>
    <dataValidation allowBlank="1" showInputMessage="1" showErrorMessage="1" prompt="¿Se deja evidencia o rastro de la ejecución del control, que permita a cualquier tercero con la evidencia, llegar a la misma conclusión?." sqref="BC11" xr:uid="{F6185AAF-A88D-40BD-96EA-C59B403CA69E}"/>
    <dataValidation allowBlank="1" showInputMessage="1" showErrorMessage="1" prompt="¿Las observaciones, desviaciones o diferencias identificadas como resultados de la ejecución del control son investigadas y resueltas de manera oportuna?" sqref="BB11" xr:uid="{7E0CA8B4-EBD1-46CB-9E53-4DB6F4E2BC91}"/>
    <dataValidation allowBlank="1" showInputMessage="1" showErrorMessage="1" prompt="¿La fuente de información que se utiliza en el desarrollo del control es información confiable que permita mitigar el riesgo?." sqref="BA11" xr:uid="{2F04FE06-AE94-4C88-B7B1-1F31EFB1578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E0A82AC-B1B7-421C-A3AF-5F8E9C44D02E}"/>
    <dataValidation allowBlank="1" showInputMessage="1" showErrorMessage="1" prompt="¿La oportunidad en que se ejecuta el control ayuda a prevenir la mitigación del riesgo o a detectar la materialización del riesgo de manera oportuna?" sqref="AY11" xr:uid="{278C5559-CC91-4300-8239-E159BD437BFC}"/>
    <dataValidation allowBlank="1" showInputMessage="1" showErrorMessage="1" prompt="El responsable tiene autoridad y adecuada segregación de funciones en la ejecución del control?" sqref="AX11" xr:uid="{09D7F284-BF0B-4A94-80D7-AD27EC2B60C6}"/>
    <dataValidation allowBlank="1" showInputMessage="1" showErrorMessage="1" prompt="¿Existen un responsable asignado a la ejecución del control?" sqref="AW11" xr:uid="{E338627F-886C-49EB-95E9-2BC55A8C6209}"/>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9248984C-8C29-4537-A7A1-11AA7206A904}"/>
    <dataValidation type="list" allowBlank="1" showInputMessage="1" showErrorMessage="1" prompt="¿Genera Impacto ambiental?" sqref="AI12:AI21" xr:uid="{9115CE67-D78E-4F9A-BB7B-8C57E30DFC28}">
      <formula1>"SI,NO,Escoger un dato de la lista desplegable"</formula1>
    </dataValidation>
    <dataValidation allowBlank="1" showInputMessage="1" showErrorMessage="1" prompt="¿Genera Impacto ambiental?" sqref="AI11" xr:uid="{A0C6FFEE-84E1-4900-B946-255A5742987F}"/>
    <dataValidation type="list" allowBlank="1" showInputMessage="1" showErrorMessage="1" prompt="¿Afectar la imagen nacional?" sqref="AH12:AH21" xr:uid="{DC0018BD-3DB2-4F6E-80DF-44AE67D1D129}">
      <formula1>"SI,NO,Escoger un dato de la lista desplegable"</formula1>
    </dataValidation>
    <dataValidation allowBlank="1" showInputMessage="1" showErrorMessage="1" prompt="¿Afectar la imagen nacional?" sqref="AH11" xr:uid="{60D68451-5980-4500-8437-AE7CBDB31B42}"/>
    <dataValidation type="list" allowBlank="1" showInputMessage="1" showErrorMessage="1" prompt="¿Afectar la imagen regional?" sqref="AG12:AG21" xr:uid="{541CE8D8-C8E8-4524-B40E-3B39F2FE272A}">
      <formula1>"SI,NO,Escoger un dato de la lista desplegable"</formula1>
    </dataValidation>
    <dataValidation allowBlank="1" showInputMessage="1" showErrorMessage="1" prompt="¿Afectar la imagen regional?" sqref="AG11" xr:uid="{35F54F64-5E8C-4F12-A1F5-7C8D2C234D6F}"/>
    <dataValidation type="list" allowBlank="1" showInputMessage="1" showErrorMessage="1" prompt="¿Ocasionar lesiones físicas o pérdida de vidas humanas?_x000a_NOTA: si esta respuesta es afirmativa, el impacto sera considerado como catastrófico." sqref="AF12:AF21" xr:uid="{544C3F38-6367-4602-9E55-A577393E8AC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620446B-238A-4157-9CD5-7AB37B46AE26}"/>
    <dataValidation type="list" allowBlank="1" showInputMessage="1" showErrorMessage="1" prompt="¿Generar pérdida de credibilidad del sector?" sqref="AE12:AE21" xr:uid="{B846196B-4974-40D0-BC47-96D2B10EE542}">
      <formula1>"SI,NO,Escoger un dato de la lista desplegable"</formula1>
    </dataValidation>
    <dataValidation allowBlank="1" showInputMessage="1" showErrorMessage="1" prompt="¿Generar pérdida de credibilidad del sector?" sqref="AE11" xr:uid="{77040E39-1714-43E0-94F9-51EA012FAB77}"/>
    <dataValidation type="list" allowBlank="1" showInputMessage="1" showErrorMessage="1" prompt="¿Dar lugar a procesos penales?" sqref="AD12:AD21" xr:uid="{5B4FA74C-B648-45C4-ADD8-B6A633B2D8ED}">
      <formula1>"SI,NO,Escoger un dato de la lista desplegable"</formula1>
    </dataValidation>
    <dataValidation allowBlank="1" showInputMessage="1" showErrorMessage="1" prompt="¿Dar lugar a procesos penales?" sqref="AD11" xr:uid="{FF407960-EFCA-4D66-92BD-7CD5DF911BC8}"/>
    <dataValidation type="list" allowBlank="1" showInputMessage="1" showErrorMessage="1" prompt="¿Dar lugar a procesos fiscales?" sqref="AC12:AC21" xr:uid="{B655CC1C-AF12-4291-96EA-1068F524F1FD}">
      <formula1>"SI,NO,Escoger un dato de la lista desplegable"</formula1>
    </dataValidation>
    <dataValidation allowBlank="1" showInputMessage="1" showErrorMessage="1" prompt="¿Dar lugar a procesos fiscales?" sqref="AC11" xr:uid="{F2EB5840-0827-4506-9479-1F21611DC559}"/>
    <dataValidation type="list" allowBlank="1" showInputMessage="1" showErrorMessage="1" prompt="¿Dar lugar a procesos disciplinarios?" sqref="AB12:AB21" xr:uid="{B2655CF9-6939-4937-8C4C-2148FD14D070}">
      <formula1>"SI,NO,Escoger un dato de la lista desplegable"</formula1>
    </dataValidation>
    <dataValidation allowBlank="1" showInputMessage="1" showErrorMessage="1" prompt="¿Dar lugar a procesos disciplinarios?" sqref="AB11" xr:uid="{FCB75F4C-258F-4F08-84D1-3255C0778E1E}"/>
    <dataValidation type="list" allowBlank="1" showInputMessage="1" showErrorMessage="1" prompt="¿Dar lugar a procesos sancionatorios?" sqref="AA12:AA21" xr:uid="{51430EC4-FDA5-4DB9-8D0D-2CF9F41B5354}">
      <formula1>"SI,NO,Escoger un dato de la lista desplegable"</formula1>
    </dataValidation>
    <dataValidation allowBlank="1" showInputMessage="1" showErrorMessage="1" prompt="¿Dar lugar a procesos sancionatorios?" sqref="AA11" xr:uid="{62D14357-BAFD-4D03-8613-824DDC93D8C1}"/>
    <dataValidation type="list" allowBlank="1" showInputMessage="1" showErrorMessage="1" prompt="¿Generar intervención de los órganos de control, de la Fiscalía, u otro ente?" sqref="Z12:Z21" xr:uid="{3E6AA9E3-CE76-4658-9404-654011BC61FF}">
      <formula1>"SI,NO,Escoger un dato de la lista desplegable"</formula1>
    </dataValidation>
    <dataValidation allowBlank="1" showInputMessage="1" showErrorMessage="1" prompt="¿Generar intervención de los órganos de control, de la Fiscalía, u otro ente?" sqref="Z11" xr:uid="{60936BCD-9B2D-42D8-95E9-478071704B25}"/>
    <dataValidation type="list" allowBlank="1" showInputMessage="1" showErrorMessage="1" prompt="¿Generar pérdida de información de la Entidad?" sqref="Y12:Y21" xr:uid="{FA03BB1D-05B3-46F7-A0D7-A52A6214A629}">
      <formula1>"SI,NO,Escoger un dato de la lista desplegable"</formula1>
    </dataValidation>
    <dataValidation allowBlank="1" showInputMessage="1" showErrorMessage="1" prompt="¿Generar pérdida de información de la Entidad?" sqref="Y11" xr:uid="{A3D90A93-D723-41CA-8B24-6C02EBF2F986}"/>
    <dataValidation type="list" allowBlank="1" showInputMessage="1" showErrorMessage="1" prompt="¿Dar lugar al detrimento de calidad de vida de la comunidad por la pérdida del bien o servicios o los recursos públicos?" sqref="X12:X21" xr:uid="{A2155E8D-6162-44C2-8BCF-0D71A2D293A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8909DB1-363D-4B02-BFE7-EF62D0C8103A}"/>
    <dataValidation type="list" allowBlank="1" showInputMessage="1" showErrorMessage="1" prompt="¿Afectar la generación de los productos o la prestación de servicios?" sqref="W12:W21" xr:uid="{C3B4BA03-F3E6-4EBF-BA68-B72D047C876B}">
      <formula1>"SI,NO,Escoger un dato de la lista desplegable"</formula1>
    </dataValidation>
    <dataValidation allowBlank="1" showInputMessage="1" showErrorMessage="1" prompt="¿Afectar la generación de los productos o la prestación de servicios?" sqref="W11" xr:uid="{0882C18E-CEC0-4DC1-BF10-DF7CF36A0AED}"/>
    <dataValidation type="list" allowBlank="1" showInputMessage="1" showErrorMessage="1" prompt="¿Generar pérdida de recursos económicos?" sqref="V12:V21" xr:uid="{A536F1F3-8CE1-413D-9DD2-C8F38F92D543}">
      <formula1>"SI,NO,Escoger un dato de la lista desplegable"</formula1>
    </dataValidation>
    <dataValidation allowBlank="1" showInputMessage="1" showErrorMessage="1" prompt="¿Generar pérdida de recursos económicos?" sqref="V11" xr:uid="{1904116E-980C-4CF4-B5A8-657A96FF14D7}"/>
    <dataValidation type="list" allowBlank="1" showInputMessage="1" showErrorMessage="1" prompt="¿Generar pérdida de confianza de la Entidad, afectando su reputación?" sqref="U12:U21" xr:uid="{4105AAF1-4DBE-4503-BE01-A91170C08D4C}">
      <formula1>"SI,NO,Escoger un dato de la lista desplegable"</formula1>
    </dataValidation>
    <dataValidation allowBlank="1" showInputMessage="1" showErrorMessage="1" prompt="¿Generar pérdida de confianza de la Entidad, afectando su reputación?" sqref="U11" xr:uid="{91F11CFC-A0B2-4CFF-B16B-7BDBD45644B9}"/>
    <dataValidation type="list" allowBlank="1" showInputMessage="1" showErrorMessage="1" prompt="¿Afectar el cumplimiento de la misión del sector al que pertenece la Entidad?" sqref="T12:T21" xr:uid="{2F56EF4A-1EA4-4935-AB67-80D64F419BA4}">
      <formula1>"SI,NO,Escoger un dato de la lista desplegable"</formula1>
    </dataValidation>
    <dataValidation allowBlank="1" showInputMessage="1" showErrorMessage="1" prompt="¿Afectar el cumplimiento de la misión del sector al que pertenece la Entidad?" sqref="T11" xr:uid="{2A6BD59D-27EA-4BB7-9C52-3C8AB40C7924}"/>
    <dataValidation type="list" allowBlank="1" showInputMessage="1" showErrorMessage="1" prompt="¿Afectar el cumplimiento de misión de la Entidad?" sqref="S12:S21" xr:uid="{179D0ACC-BB64-4794-8049-5FDF49B8BB8C}">
      <formula1>"SI,NO,Escoger un dato de la lista desplegable"</formula1>
    </dataValidation>
    <dataValidation allowBlank="1" showInputMessage="1" showErrorMessage="1" prompt="¿Afectar el cumplimiento de misión de la Entidad?" sqref="S11" xr:uid="{3EB9CECC-9026-4CF1-ABC5-46A3E73FF088}"/>
    <dataValidation type="list" allowBlank="1" showInputMessage="1" showErrorMessage="1" prompt="¿Afectar el cumplimiento de metas y objetivos de la dependencia?" sqref="R12:R21" xr:uid="{DA69BE8D-33C2-44B9-83D7-3045AF165532}">
      <formula1>"SI,NO,Escoger un dato de la lista desplegable"</formula1>
    </dataValidation>
    <dataValidation allowBlank="1" showInputMessage="1" showErrorMessage="1" prompt="¿Afectar el cumplimiento de metas y objetivos de la dependencia?" sqref="R11" xr:uid="{C016DA6F-FF6D-42BE-B024-8C46A4B4C552}"/>
    <dataValidation type="list" allowBlank="1" showInputMessage="1" showErrorMessage="1" prompt="¿Afectar al grupo de funcionarios del proceso?" sqref="Q12:Q21" xr:uid="{1EBE73B4-C952-43C7-B003-68C152795F93}">
      <formula1>"SI,NO,Escoger un dato de la lista desplegable"</formula1>
    </dataValidation>
    <dataValidation allowBlank="1" showInputMessage="1" showErrorMessage="1" prompt="¿Afectar al grupo de funcionarios del proceso?" sqref="Q11" xr:uid="{1F5DE2FC-B222-4499-B6DC-F8B651EACC3E}"/>
    <dataValidation allowBlank="1" showInputMessage="1" showErrorMessage="1" prompt="Son los efectos ocasionados por la ocurrencia de un riesgo que afecta los objetivos o procesos de la entidad. Pueden ser una pérdida, un daño, un perjuicio, un detrimento." sqref="M9:M11" xr:uid="{C7BA10CC-B6A1-4673-B09D-7B6A89DE1AE8}"/>
    <dataValidation type="list" allowBlank="1" showInputMessage="1" showErrorMessage="1" sqref="BG12:BG21" xr:uid="{EDA92AA8-02F2-4B11-AABF-32DBD577835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ACAB6E54-C85C-41C2-8D96-081D022B4DB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E86A4BF6-0F67-4DC8-B3CA-1AC239C8D81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6387AFEB-AF79-4D9E-94B4-228BB14C1ABF}">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65FF2AC2-708C-43B2-BE1C-3F516902428B}">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A983B190-3C63-4AB2-93AC-60EB57771BC3}">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EF5EB5CD-9364-4EB2-97E6-E9ADA21E8158}">
      <formula1>"Adecuado,Inadecuado,Escoger un dato de la lista desplegable"</formula1>
    </dataValidation>
    <dataValidation type="list" allowBlank="1" showInputMessage="1" showErrorMessage="1" prompt="¿Existen un responsable asignado a la ejecución del control?" sqref="AW12:AW21" xr:uid="{9E116FD7-4E05-4DAC-8B1C-2ADAC010C973}">
      <formula1>"Asignado,No Asignado,Escoger un dato de la lista desplegable"</formula1>
    </dataValidation>
    <dataValidation type="list" allowBlank="1" showInputMessage="1" showErrorMessage="1" sqref="AV12:AV21" xr:uid="{B198536B-7CF3-4D0F-9DA8-C9C8C7DF67EC}">
      <formula1>"Escoger un dato de la lista desplegable,Preventivo,Detectivo"</formula1>
    </dataValidation>
    <dataValidation type="list" allowBlank="1" showInputMessage="1" showErrorMessage="1" sqref="AQ12:AQ21" xr:uid="{0306B2AE-A927-4BCB-AFB6-9BB6F2B567EB}">
      <formula1>"Escoger un dato de la lista desplegable,Por Tramite, Diario, Semanal, Quincenal, Mensual, Bimestral, Trimestral, Semestral,Anual"</formula1>
    </dataValidation>
    <dataValidation type="list" allowBlank="1" showInputMessage="1" showErrorMessage="1" sqref="F12:I21" xr:uid="{D6C662CD-AE0A-4746-8C40-396479EC0BF1}">
      <formula1>"SI,NO,Escoger un dato de la lista desplegable"</formula1>
    </dataValidation>
    <dataValidation type="list" allowBlank="1" showInputMessage="1" showErrorMessage="1" sqref="N12:N21" xr:uid="{61E4560A-CF3A-4428-8527-5E3BE2177D94}">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CA3AD6C-4D06-46CC-9A65-F8EC6046FB20}">
          <x14:formula1>
            <xm:f>DATOS!$J$15:$J$19</xm:f>
          </x14:formula1>
          <xm:sqref>AM12:AM21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2D7E-69AD-41A4-8F9B-E983EED15785}">
  <sheetPr>
    <pageSetUpPr fitToPage="1"/>
  </sheetPr>
  <dimension ref="B2:BS64"/>
  <sheetViews>
    <sheetView zoomScale="40" zoomScaleNormal="40" workbookViewId="0">
      <selection activeCell="AF12" sqref="A1:BS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56.3320312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76.4" customHeight="1" x14ac:dyDescent="0.3">
      <c r="B12" s="162">
        <v>1</v>
      </c>
      <c r="C12" s="165" t="s">
        <v>461</v>
      </c>
      <c r="D12" s="155" t="s">
        <v>462</v>
      </c>
      <c r="E12" s="155" t="s">
        <v>463</v>
      </c>
      <c r="F12" s="155" t="s">
        <v>170</v>
      </c>
      <c r="G12" s="155" t="s">
        <v>170</v>
      </c>
      <c r="H12" s="155" t="s">
        <v>170</v>
      </c>
      <c r="I12" s="155" t="s">
        <v>170</v>
      </c>
      <c r="J12" s="155" t="str">
        <f>IF(AND((F12="SI"),(G12="SI"),(H12="SI"),(I12="SI")),"Si es Riesgo de Corrupción","No es Riesgo de Corrupción")</f>
        <v>Si es Riesgo de Corrupción</v>
      </c>
      <c r="K12" s="50">
        <v>1</v>
      </c>
      <c r="L12" s="51" t="s">
        <v>464</v>
      </c>
      <c r="M12" s="157" t="s">
        <v>468</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173</v>
      </c>
      <c r="U12" s="148" t="s">
        <v>170</v>
      </c>
      <c r="V12" s="148" t="s">
        <v>170</v>
      </c>
      <c r="W12" s="148" t="s">
        <v>173</v>
      </c>
      <c r="X12" s="148" t="s">
        <v>173</v>
      </c>
      <c r="Y12" s="148" t="s">
        <v>170</v>
      </c>
      <c r="Z12" s="148" t="s">
        <v>170</v>
      </c>
      <c r="AA12" s="148" t="s">
        <v>170</v>
      </c>
      <c r="AB12" s="148" t="s">
        <v>170</v>
      </c>
      <c r="AC12" s="148" t="s">
        <v>170</v>
      </c>
      <c r="AD12" s="148" t="s">
        <v>170</v>
      </c>
      <c r="AE12" s="148" t="s">
        <v>173</v>
      </c>
      <c r="AF12" s="148" t="s">
        <v>173</v>
      </c>
      <c r="AG12" s="148" t="s">
        <v>173</v>
      </c>
      <c r="AH12" s="148" t="s">
        <v>173</v>
      </c>
      <c r="AI12" s="148" t="s">
        <v>170</v>
      </c>
      <c r="AJ12" s="148">
        <f>IF(AF12="SI","Impacto Catastrófico por lesoines o perdida de vidas humanas",(COUNTIF(Q12:AE21,"SI")+COUNTIF(AG12:AI21,"SI")))</f>
        <v>11</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Alto</v>
      </c>
      <c r="AM12" s="130" t="s">
        <v>167</v>
      </c>
      <c r="AN12" s="52">
        <v>1</v>
      </c>
      <c r="AO12" s="53" t="s">
        <v>469</v>
      </c>
      <c r="AP12" s="80" t="s">
        <v>496</v>
      </c>
      <c r="AQ12" s="53" t="s">
        <v>201</v>
      </c>
      <c r="AR12" s="53" t="s">
        <v>470</v>
      </c>
      <c r="AS12" s="53" t="s">
        <v>471</v>
      </c>
      <c r="AT12" s="53" t="s">
        <v>472</v>
      </c>
      <c r="AU12" s="53" t="s">
        <v>473</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150</v>
      </c>
      <c r="BH12" s="56" t="str">
        <f t="shared" ref="BH12:BH61" si="2">IF(BG12="Débil","No se ejecuta",IF(BG12="Moderado","Algunas veces se ejecuta",IF(BG12="FUERTE","Siempre se ejecuta","Casilla formulada")))</f>
        <v>Algunas veces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56">
        <f t="shared" ref="BK12:BK61" si="4">IF(BJ12="DÉBIL",0,IF(BJ12="MODERADO",50,IF(BJ12="FUERTE",100,"")))</f>
        <v>50</v>
      </c>
      <c r="BL12" s="56" t="str">
        <f t="shared" ref="BL12:BL61" si="5">IF(AND(BG12="Fuerte",BE12="Fuerte"),"NO","SI")</f>
        <v>SI</v>
      </c>
      <c r="BM12" s="133" t="str">
        <f>IF(AVERAGE(BK12:BK21)=100,"FUERTE",IF(AND(AVERAGE(BK12:BK21)&lt;=99,AVERAGE(BK12:BK21)&gt;=50),"MODERADA",IF(AVERAGE(BK12:BK21)&lt;50,"DÉBIL",0)))</f>
        <v>MODERADA</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249" t="s">
        <v>493</v>
      </c>
    </row>
    <row r="13" spans="2:71" s="57" customFormat="1" ht="130.80000000000001" customHeight="1" x14ac:dyDescent="0.3">
      <c r="B13" s="163"/>
      <c r="C13" s="166"/>
      <c r="D13" s="155"/>
      <c r="E13" s="155"/>
      <c r="F13" s="155"/>
      <c r="G13" s="155"/>
      <c r="H13" s="155"/>
      <c r="I13" s="155"/>
      <c r="J13" s="155"/>
      <c r="K13" s="58">
        <v>2</v>
      </c>
      <c r="L13" s="59" t="s">
        <v>465</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474</v>
      </c>
      <c r="AP13" s="61" t="s">
        <v>475</v>
      </c>
      <c r="AQ13" s="61" t="s">
        <v>175</v>
      </c>
      <c r="AR13" s="61" t="s">
        <v>476</v>
      </c>
      <c r="AS13" s="61" t="s">
        <v>477</v>
      </c>
      <c r="AT13" s="61" t="s">
        <v>478</v>
      </c>
      <c r="AU13" s="61" t="s">
        <v>479</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250"/>
    </row>
    <row r="14" spans="2:71" s="57" customFormat="1" ht="149.4" customHeight="1" x14ac:dyDescent="0.3">
      <c r="B14" s="163"/>
      <c r="C14" s="166"/>
      <c r="D14" s="155"/>
      <c r="E14" s="155"/>
      <c r="F14" s="155"/>
      <c r="G14" s="155"/>
      <c r="H14" s="155"/>
      <c r="I14" s="155"/>
      <c r="J14" s="155"/>
      <c r="K14" s="64">
        <v>3</v>
      </c>
      <c r="L14" s="65" t="s">
        <v>466</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480</v>
      </c>
      <c r="AP14" s="67" t="s">
        <v>475</v>
      </c>
      <c r="AQ14" s="67" t="s">
        <v>175</v>
      </c>
      <c r="AR14" s="67" t="s">
        <v>481</v>
      </c>
      <c r="AS14" s="67" t="s">
        <v>482</v>
      </c>
      <c r="AT14" s="67" t="s">
        <v>483</v>
      </c>
      <c r="AU14" s="67" t="s">
        <v>484</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134"/>
      <c r="BN14" s="137"/>
      <c r="BO14" s="169"/>
      <c r="BP14" s="143"/>
      <c r="BQ14" s="125"/>
      <c r="BR14" s="125"/>
      <c r="BS14" s="250"/>
    </row>
    <row r="15" spans="2:71" s="57" customFormat="1" ht="277.2" x14ac:dyDescent="0.3">
      <c r="B15" s="163"/>
      <c r="C15" s="166"/>
      <c r="D15" s="155"/>
      <c r="E15" s="155"/>
      <c r="F15" s="155"/>
      <c r="G15" s="155"/>
      <c r="H15" s="155"/>
      <c r="I15" s="155"/>
      <c r="J15" s="155"/>
      <c r="K15" s="58">
        <v>4</v>
      </c>
      <c r="L15" s="59" t="s">
        <v>495</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485</v>
      </c>
      <c r="AP15" s="61" t="s">
        <v>475</v>
      </c>
      <c r="AQ15" s="61" t="s">
        <v>303</v>
      </c>
      <c r="AR15" s="61" t="s">
        <v>486</v>
      </c>
      <c r="AS15" s="61" t="s">
        <v>487</v>
      </c>
      <c r="AT15" s="61" t="s">
        <v>488</v>
      </c>
      <c r="AU15" s="61" t="s">
        <v>489</v>
      </c>
      <c r="AV15" s="61" t="s">
        <v>178</v>
      </c>
      <c r="AW15" s="62" t="s">
        <v>179</v>
      </c>
      <c r="AX15" s="62" t="s">
        <v>180</v>
      </c>
      <c r="AY15" s="62" t="s">
        <v>181</v>
      </c>
      <c r="AZ15" s="62" t="s">
        <v>182</v>
      </c>
      <c r="BA15" s="62" t="s">
        <v>183</v>
      </c>
      <c r="BB15" s="62" t="s">
        <v>184</v>
      </c>
      <c r="BC15" s="62" t="s">
        <v>206</v>
      </c>
      <c r="BD15" s="62">
        <f t="shared" si="0"/>
        <v>100</v>
      </c>
      <c r="BE15" s="62" t="str">
        <f t="shared" si="1"/>
        <v>Fuerte</v>
      </c>
      <c r="BF15" s="61"/>
      <c r="BG15" s="63" t="s">
        <v>186</v>
      </c>
      <c r="BH15" s="62" t="str">
        <f t="shared" si="2"/>
        <v>Siempre se ejecuta</v>
      </c>
      <c r="BI15" s="61"/>
      <c r="BJ15" s="62" t="str">
        <f t="shared" si="3"/>
        <v>FUERTE</v>
      </c>
      <c r="BK15" s="62">
        <f t="shared" si="4"/>
        <v>100</v>
      </c>
      <c r="BL15" s="62" t="str">
        <f t="shared" si="5"/>
        <v>NO</v>
      </c>
      <c r="BM15" s="134"/>
      <c r="BN15" s="137"/>
      <c r="BO15" s="169"/>
      <c r="BP15" s="143"/>
      <c r="BQ15" s="125"/>
      <c r="BR15" s="125"/>
      <c r="BS15" s="250"/>
    </row>
    <row r="16" spans="2:71" s="57" customFormat="1" ht="96" customHeight="1" x14ac:dyDescent="0.3">
      <c r="B16" s="163"/>
      <c r="C16" s="166"/>
      <c r="D16" s="155"/>
      <c r="E16" s="155"/>
      <c r="F16" s="155"/>
      <c r="G16" s="155"/>
      <c r="H16" s="155"/>
      <c r="I16" s="155"/>
      <c r="J16" s="155"/>
      <c r="K16" s="64">
        <v>5</v>
      </c>
      <c r="L16" s="65" t="s">
        <v>467</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490</v>
      </c>
      <c r="AP16" s="67" t="s">
        <v>475</v>
      </c>
      <c r="AQ16" s="67" t="s">
        <v>219</v>
      </c>
      <c r="AR16" s="67" t="s">
        <v>491</v>
      </c>
      <c r="AS16" s="67" t="s">
        <v>497</v>
      </c>
      <c r="AT16" s="67" t="s">
        <v>492</v>
      </c>
      <c r="AU16" s="67" t="s">
        <v>498</v>
      </c>
      <c r="AV16" s="67" t="s">
        <v>224</v>
      </c>
      <c r="AW16" s="68" t="s">
        <v>179</v>
      </c>
      <c r="AX16" s="68" t="s">
        <v>180</v>
      </c>
      <c r="AY16" s="68" t="s">
        <v>181</v>
      </c>
      <c r="AZ16" s="68" t="s">
        <v>225</v>
      </c>
      <c r="BA16" s="68" t="s">
        <v>183</v>
      </c>
      <c r="BB16" s="68" t="s">
        <v>184</v>
      </c>
      <c r="BC16" s="68" t="s">
        <v>206</v>
      </c>
      <c r="BD16" s="68">
        <f t="shared" si="0"/>
        <v>95</v>
      </c>
      <c r="BE16" s="68" t="str">
        <f t="shared" si="1"/>
        <v>Fuerte</v>
      </c>
      <c r="BF16" s="67"/>
      <c r="BG16" s="69" t="s">
        <v>186</v>
      </c>
      <c r="BH16" s="68" t="str">
        <f t="shared" si="2"/>
        <v>Siempre se ejecuta</v>
      </c>
      <c r="BI16" s="67"/>
      <c r="BJ16" s="68" t="str">
        <f t="shared" si="3"/>
        <v>FUERTE</v>
      </c>
      <c r="BK16" s="68">
        <f t="shared" si="4"/>
        <v>100</v>
      </c>
      <c r="BL16" s="68" t="str">
        <f t="shared" si="5"/>
        <v>NO</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sheetData>
  <sheetProtection algorithmName="SHA-512" hashValue="TiyYUcbn5ViNse1cJ/tWrY7Vy3pzsDDWn8j+wZllG0PgEMky6uQWNcau5knzxs20cmu9yV6/tfpOHOEW6qLtBg==" saltValue="quieV0R6lEPaVf3eRLE7u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87" priority="23" operator="containsText" text="Si es Riesgo de Corrupción">
      <formula>NOT(ISERROR(SEARCH("Si es Riesgo de Corrupción",J12)))</formula>
    </cfRule>
    <cfRule type="containsText" dxfId="286" priority="24" operator="containsText" text="No es Riesgo de Corrupción">
      <formula>NOT(ISERROR(SEARCH("No es Riesgo de Corrupción",J12)))</formula>
    </cfRule>
  </conditionalFormatting>
  <conditionalFormatting sqref="L12:M21">
    <cfRule type="containsText" dxfId="285" priority="22" operator="containsText" text="Espacio para describir ">
      <formula>NOT(ISERROR(SEARCH("Espacio para describir ",L12)))</formula>
    </cfRule>
  </conditionalFormatting>
  <conditionalFormatting sqref="Q12:AI61 AQ12:AQ61 AV12:BC61 BG12:BG61 BO12:BO61 N12:N61">
    <cfRule type="containsText" dxfId="284" priority="21" operator="containsText" text="Escoger un dato de la lista desplegable">
      <formula>NOT(ISERROR(SEARCH("Escoger un dato de la lista desplegable",N12)))</formula>
    </cfRule>
  </conditionalFormatting>
  <conditionalFormatting sqref="AO12:AO61">
    <cfRule type="containsText" dxfId="283" priority="20" operator="containsText" text="REDACTAR CONTROL">
      <formula>NOT(ISERROR(SEARCH("REDACTAR CONTROL",AO12)))</formula>
    </cfRule>
  </conditionalFormatting>
  <conditionalFormatting sqref="AL12 BR12">
    <cfRule type="containsText" dxfId="282" priority="17" operator="containsText" text="Extremo">
      <formula>NOT(ISERROR(SEARCH("Extremo",AL12)))</formula>
    </cfRule>
    <cfRule type="containsText" dxfId="281" priority="18" operator="containsText" text="Alto">
      <formula>NOT(ISERROR(SEARCH("Alto",AL12)))</formula>
    </cfRule>
    <cfRule type="containsText" dxfId="280" priority="19" operator="containsText" text="Moderado">
      <formula>NOT(ISERROR(SEARCH("Moderado",AL12)))</formula>
    </cfRule>
  </conditionalFormatting>
  <conditionalFormatting sqref="L22:M31">
    <cfRule type="containsText" dxfId="279" priority="16" operator="containsText" text="Espacio para describir ">
      <formula>NOT(ISERROR(SEARCH("Espacio para describir ",L22)))</formula>
    </cfRule>
  </conditionalFormatting>
  <conditionalFormatting sqref="AL22 BR22">
    <cfRule type="containsText" dxfId="278" priority="13" operator="containsText" text="Extremo">
      <formula>NOT(ISERROR(SEARCH("Extremo",AL22)))</formula>
    </cfRule>
    <cfRule type="containsText" dxfId="277" priority="14" operator="containsText" text="Alto">
      <formula>NOT(ISERROR(SEARCH("Alto",AL22)))</formula>
    </cfRule>
    <cfRule type="containsText" dxfId="276" priority="15" operator="containsText" text="Moderado">
      <formula>NOT(ISERROR(SEARCH("Moderado",AL22)))</formula>
    </cfRule>
  </conditionalFormatting>
  <conditionalFormatting sqref="L32:M41">
    <cfRule type="containsText" dxfId="275" priority="12" operator="containsText" text="Espacio para describir ">
      <formula>NOT(ISERROR(SEARCH("Espacio para describir ",L32)))</formula>
    </cfRule>
  </conditionalFormatting>
  <conditionalFormatting sqref="AL32 BR32">
    <cfRule type="containsText" dxfId="274" priority="9" operator="containsText" text="Extremo">
      <formula>NOT(ISERROR(SEARCH("Extremo",AL32)))</formula>
    </cfRule>
    <cfRule type="containsText" dxfId="273" priority="10" operator="containsText" text="Alto">
      <formula>NOT(ISERROR(SEARCH("Alto",AL32)))</formula>
    </cfRule>
    <cfRule type="containsText" dxfId="272" priority="11" operator="containsText" text="Moderado">
      <formula>NOT(ISERROR(SEARCH("Moderado",AL32)))</formula>
    </cfRule>
  </conditionalFormatting>
  <conditionalFormatting sqref="L42:M51">
    <cfRule type="containsText" dxfId="271" priority="8" operator="containsText" text="Espacio para describir ">
      <formula>NOT(ISERROR(SEARCH("Espacio para describir ",L42)))</formula>
    </cfRule>
  </conditionalFormatting>
  <conditionalFormatting sqref="AL42 BR42">
    <cfRule type="containsText" dxfId="270" priority="5" operator="containsText" text="Extremo">
      <formula>NOT(ISERROR(SEARCH("Extremo",AL42)))</formula>
    </cfRule>
    <cfRule type="containsText" dxfId="269" priority="6" operator="containsText" text="Alto">
      <formula>NOT(ISERROR(SEARCH("Alto",AL42)))</formula>
    </cfRule>
    <cfRule type="containsText" dxfId="268" priority="7" operator="containsText" text="Moderado">
      <formula>NOT(ISERROR(SEARCH("Moderado",AL42)))</formula>
    </cfRule>
  </conditionalFormatting>
  <conditionalFormatting sqref="L52:M61">
    <cfRule type="containsText" dxfId="267" priority="4" operator="containsText" text="Espacio para describir ">
      <formula>NOT(ISERROR(SEARCH("Espacio para describir ",L52)))</formula>
    </cfRule>
  </conditionalFormatting>
  <conditionalFormatting sqref="AL52 BR52">
    <cfRule type="containsText" dxfId="266" priority="1" operator="containsText" text="Extremo">
      <formula>NOT(ISERROR(SEARCH("Extremo",AL52)))</formula>
    </cfRule>
    <cfRule type="containsText" dxfId="265" priority="2" operator="containsText" text="Alto">
      <formula>NOT(ISERROR(SEARCH("Alto",AL52)))</formula>
    </cfRule>
    <cfRule type="containsText" dxfId="26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7E8468C-FF7A-4448-B7D7-18FEE4C3ED29}"/>
    <dataValidation allowBlank="1" showInputMessage="1" showErrorMessage="1" prompt="¿Se deja evidencia o rastro de la ejecución del control, que permita a cualquier tercero con la evidencia, llegar a la misma conclusión?." sqref="BC11" xr:uid="{87BA2811-28FB-4486-B394-C09851E80869}"/>
    <dataValidation allowBlank="1" showInputMessage="1" showErrorMessage="1" prompt="¿Las observaciones, desviaciones o diferencias identificadas como resultados de la ejecución del control son investigadas y resueltas de manera oportuna?" sqref="BB11" xr:uid="{EEB58566-1B1F-4E0E-98C3-01BEE26915CB}"/>
    <dataValidation allowBlank="1" showInputMessage="1" showErrorMessage="1" prompt="¿La fuente de información que se utiliza en el desarrollo del control es información confiable que permita mitigar el riesgo?." sqref="BA11" xr:uid="{C6C2C3CE-850E-4657-B484-D809CF49D05F}"/>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DF5CBE5-B034-406B-AFA5-D601CB9B4498}"/>
    <dataValidation allowBlank="1" showInputMessage="1" showErrorMessage="1" prompt="¿La oportunidad en que se ejecuta el control ayuda a prevenir la mitigación del riesgo o a detectar la materialización del riesgo de manera oportuna?" sqref="AY11" xr:uid="{49285587-3066-4A07-91F7-464C51DD6319}"/>
    <dataValidation allowBlank="1" showInputMessage="1" showErrorMessage="1" prompt="El responsable tiene autoridad y adecuada segregación de funciones en la ejecución del control?" sqref="AX11" xr:uid="{73F730C0-903E-4682-829B-EF00BA0E856A}"/>
    <dataValidation allowBlank="1" showInputMessage="1" showErrorMessage="1" prompt="¿Existen un responsable asignado a la ejecución del control?" sqref="AW11" xr:uid="{CC3B04BB-3FC7-40B7-B810-C765CD2C8C6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57E4506-0854-4EDF-BC7C-C8E59CB75C31}"/>
    <dataValidation type="list" allowBlank="1" showInputMessage="1" showErrorMessage="1" prompt="¿Genera Impacto ambiental?" sqref="AI12:AI61" xr:uid="{69703A1C-5BBF-4AE1-8F90-FA2C3169BA2F}">
      <formula1>"SI,NO,Escoger un dato de la lista desplegable"</formula1>
    </dataValidation>
    <dataValidation allowBlank="1" showInputMessage="1" showErrorMessage="1" prompt="¿Genera Impacto ambiental?" sqref="AI11" xr:uid="{CFB55455-1159-4AC5-945B-CB0D46A0FDC7}"/>
    <dataValidation type="list" allowBlank="1" showInputMessage="1" showErrorMessage="1" prompt="¿Afectar la imagen nacional?" sqref="AH12:AH61" xr:uid="{40D45D9A-8B43-43CA-A82B-413F66DE1552}">
      <formula1>"SI,NO,Escoger un dato de la lista desplegable"</formula1>
    </dataValidation>
    <dataValidation allowBlank="1" showInputMessage="1" showErrorMessage="1" prompt="¿Afectar la imagen nacional?" sqref="AH11" xr:uid="{77F78043-C3CD-4751-8F14-AD60125D160F}"/>
    <dataValidation type="list" allowBlank="1" showInputMessage="1" showErrorMessage="1" prompt="¿Afectar la imagen regional?" sqref="AG12:AG61" xr:uid="{69A14B25-1BBF-4C10-A9F2-0A9651BB8341}">
      <formula1>"SI,NO,Escoger un dato de la lista desplegable"</formula1>
    </dataValidation>
    <dataValidation allowBlank="1" showInputMessage="1" showErrorMessage="1" prompt="¿Afectar la imagen regional?" sqref="AG11" xr:uid="{78AD23B1-17F8-470B-B54A-87CEAD663E53}"/>
    <dataValidation type="list" allowBlank="1" showInputMessage="1" showErrorMessage="1" prompt="¿Ocasionar lesiones físicas o pérdida de vidas humanas?_x000a_NOTA: si esta respuesta es afirmativa, el impacto sera considerado como catastrófico." sqref="AF12:AF61" xr:uid="{CA53DDBC-9B32-495C-A935-65F1CB2781D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B519176-57A0-4FED-B998-0A6633308ECD}"/>
    <dataValidation type="list" allowBlank="1" showInputMessage="1" showErrorMessage="1" prompt="¿Generar pérdida de credibilidad del sector?" sqref="AE12:AE61" xr:uid="{62D5492A-614D-4067-A9B5-5A092E000F7D}">
      <formula1>"SI,NO,Escoger un dato de la lista desplegable"</formula1>
    </dataValidation>
    <dataValidation allowBlank="1" showInputMessage="1" showErrorMessage="1" prompt="¿Generar pérdida de credibilidad del sector?" sqref="AE11" xr:uid="{609532E4-6B46-4AA6-A228-45F3AA4290C3}"/>
    <dataValidation type="list" allowBlank="1" showInputMessage="1" showErrorMessage="1" prompt="¿Dar lugar a procesos penales?" sqref="AD12:AD61" xr:uid="{5DF6F34A-96E9-48D9-A33B-5D56E6208098}">
      <formula1>"SI,NO,Escoger un dato de la lista desplegable"</formula1>
    </dataValidation>
    <dataValidation allowBlank="1" showInputMessage="1" showErrorMessage="1" prompt="¿Dar lugar a procesos penales?" sqref="AD11" xr:uid="{352EB16C-A284-451C-BDB2-6FD32AA2E483}"/>
    <dataValidation type="list" allowBlank="1" showInputMessage="1" showErrorMessage="1" prompt="¿Dar lugar a procesos fiscales?" sqref="AC12:AC61" xr:uid="{F07452A6-0103-4D39-90F5-11AE0C89EEFA}">
      <formula1>"SI,NO,Escoger un dato de la lista desplegable"</formula1>
    </dataValidation>
    <dataValidation allowBlank="1" showInputMessage="1" showErrorMessage="1" prompt="¿Dar lugar a procesos fiscales?" sqref="AC11" xr:uid="{CB33F991-3B18-4FB8-8BB4-ACAC0A25C6B7}"/>
    <dataValidation type="list" allowBlank="1" showInputMessage="1" showErrorMessage="1" prompt="¿Dar lugar a procesos disciplinarios?" sqref="AB12:AB61" xr:uid="{A3BD3C69-9C50-4AF1-A0A7-C1B68F9F08B1}">
      <formula1>"SI,NO,Escoger un dato de la lista desplegable"</formula1>
    </dataValidation>
    <dataValidation allowBlank="1" showInputMessage="1" showErrorMessage="1" prompt="¿Dar lugar a procesos disciplinarios?" sqref="AB11" xr:uid="{EDDE5D53-A7DB-439D-A980-FB4D95EF4898}"/>
    <dataValidation type="list" allowBlank="1" showInputMessage="1" showErrorMessage="1" prompt="¿Dar lugar a procesos sancionatorios?" sqref="AA12:AA61" xr:uid="{44826B1A-714C-42A1-82F7-980CCD5260AE}">
      <formula1>"SI,NO,Escoger un dato de la lista desplegable"</formula1>
    </dataValidation>
    <dataValidation allowBlank="1" showInputMessage="1" showErrorMessage="1" prompt="¿Dar lugar a procesos sancionatorios?" sqref="AA11" xr:uid="{15B0458E-B92F-42C9-859D-3F4AAFD07817}"/>
    <dataValidation type="list" allowBlank="1" showInputMessage="1" showErrorMessage="1" prompt="¿Generar intervención de los órganos de control, de la Fiscalía, u otro ente?" sqref="Z12:Z61" xr:uid="{50EF0305-9227-4E49-BB58-6E7494F91BEE}">
      <formula1>"SI,NO,Escoger un dato de la lista desplegable"</formula1>
    </dataValidation>
    <dataValidation allowBlank="1" showInputMessage="1" showErrorMessage="1" prompt="¿Generar intervención de los órganos de control, de la Fiscalía, u otro ente?" sqref="Z11" xr:uid="{173CB007-CE2F-4E58-B5A9-3C4C7F765CAB}"/>
    <dataValidation type="list" allowBlank="1" showInputMessage="1" showErrorMessage="1" prompt="¿Generar pérdida de información de la Entidad?" sqref="Y12:Y61" xr:uid="{3926D2D0-30C4-492D-84D7-B102C364D4F6}">
      <formula1>"SI,NO,Escoger un dato de la lista desplegable"</formula1>
    </dataValidation>
    <dataValidation allowBlank="1" showInputMessage="1" showErrorMessage="1" prompt="¿Generar pérdida de información de la Entidad?" sqref="Y11" xr:uid="{63D008FE-49AC-46CC-8B1A-5A0BEAFC4A3E}"/>
    <dataValidation type="list" allowBlank="1" showInputMessage="1" showErrorMessage="1" prompt="¿Dar lugar al detrimento de calidad de vida de la comunidad por la pérdida del bien o servicios o los recursos públicos?" sqref="X12:X61" xr:uid="{DFF8951F-B1C3-45A4-9CFF-5BC3760FD2C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8DC8BDD-8186-446C-A76D-B509689E77D3}"/>
    <dataValidation type="list" allowBlank="1" showInputMessage="1" showErrorMessage="1" prompt="¿Afectar la generación de los productos o la prestación de servicios?" sqref="W12:W61" xr:uid="{45FD87DE-87B1-454D-94D2-FA5C8D104058}">
      <formula1>"SI,NO,Escoger un dato de la lista desplegable"</formula1>
    </dataValidation>
    <dataValidation allowBlank="1" showInputMessage="1" showErrorMessage="1" prompt="¿Afectar la generación de los productos o la prestación de servicios?" sqref="W11" xr:uid="{25E308F9-79D2-44E0-8B47-15F1D0A09951}"/>
    <dataValidation type="list" allowBlank="1" showInputMessage="1" showErrorMessage="1" prompt="¿Generar pérdida de recursos económicos?" sqref="V12:V61" xr:uid="{157E03FF-BEC9-4915-A6ED-6B69F5B7304A}">
      <formula1>"SI,NO,Escoger un dato de la lista desplegable"</formula1>
    </dataValidation>
    <dataValidation allowBlank="1" showInputMessage="1" showErrorMessage="1" prompt="¿Generar pérdida de recursos económicos?" sqref="V11" xr:uid="{CB59BD34-1FD0-4C17-ACC2-FA948AC6837C}"/>
    <dataValidation type="list" allowBlank="1" showInputMessage="1" showErrorMessage="1" prompt="¿Generar pérdida de confianza de la Entidad, afectando su reputación?" sqref="U12:U61" xr:uid="{A2345D6A-3214-4DC9-A873-CEC27564FE62}">
      <formula1>"SI,NO,Escoger un dato de la lista desplegable"</formula1>
    </dataValidation>
    <dataValidation allowBlank="1" showInputMessage="1" showErrorMessage="1" prompt="¿Generar pérdida de confianza de la Entidad, afectando su reputación?" sqref="U11" xr:uid="{3C57047F-FF08-44DE-968F-579E32F1D40C}"/>
    <dataValidation type="list" allowBlank="1" showInputMessage="1" showErrorMessage="1" prompt="¿Afectar el cumplimiento de la misión del sector al que pertenece la Entidad?" sqref="T12:T61" xr:uid="{B4CCAE24-243E-453E-B3B1-7A5814FCCC56}">
      <formula1>"SI,NO,Escoger un dato de la lista desplegable"</formula1>
    </dataValidation>
    <dataValidation allowBlank="1" showInputMessage="1" showErrorMessage="1" prompt="¿Afectar el cumplimiento de la misión del sector al que pertenece la Entidad?" sqref="T11" xr:uid="{60F394E2-351D-4FB1-8B5B-1E871115F2E1}"/>
    <dataValidation type="list" allowBlank="1" showInputMessage="1" showErrorMessage="1" prompt="¿Afectar el cumplimiento de misión de la Entidad?" sqref="S12:S61" xr:uid="{3FD6216B-9E96-4D63-9277-260D53121BD2}">
      <formula1>"SI,NO,Escoger un dato de la lista desplegable"</formula1>
    </dataValidation>
    <dataValidation allowBlank="1" showInputMessage="1" showErrorMessage="1" prompt="¿Afectar el cumplimiento de misión de la Entidad?" sqref="S11" xr:uid="{07975F90-63BE-49AE-BE2A-697CEEFD8DEE}"/>
    <dataValidation type="list" allowBlank="1" showInputMessage="1" showErrorMessage="1" prompt="¿Afectar el cumplimiento de metas y objetivos de la dependencia?" sqref="R12:R61" xr:uid="{EDB90D69-6E98-463C-A782-CD9CD6940E2F}">
      <formula1>"SI,NO,Escoger un dato de la lista desplegable"</formula1>
    </dataValidation>
    <dataValidation allowBlank="1" showInputMessage="1" showErrorMessage="1" prompt="¿Afectar el cumplimiento de metas y objetivos de la dependencia?" sqref="R11" xr:uid="{B931D185-03A1-4191-92E0-730D58EBA103}"/>
    <dataValidation type="list" allowBlank="1" showInputMessage="1" showErrorMessage="1" prompt="¿Afectar al grupo de funcionarios del proceso?" sqref="Q12:Q61" xr:uid="{94351E1A-BA45-42C1-8F9C-DF4C437787F3}">
      <formula1>"SI,NO,Escoger un dato de la lista desplegable"</formula1>
    </dataValidation>
    <dataValidation allowBlank="1" showInputMessage="1" showErrorMessage="1" prompt="¿Afectar al grupo de funcionarios del proceso?" sqref="Q11" xr:uid="{45FBA81C-70A8-429F-9B9D-D807250D02EF}"/>
    <dataValidation allowBlank="1" showInputMessage="1" showErrorMessage="1" prompt="Son los efectos ocasionados por la ocurrencia de un riesgo que afecta los objetivos o procesos de la entidad. Pueden ser una pérdida, un daño, un perjuicio, un detrimento." sqref="M9:M11" xr:uid="{A14EC9F1-4447-498D-90C6-EE33CAEBE378}"/>
    <dataValidation type="list" allowBlank="1" showInputMessage="1" showErrorMessage="1" sqref="BG12:BG61" xr:uid="{BACB7D04-F1F6-4FA8-8C05-F63C5EAF856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E7FC55E-6FAA-4F79-8797-FEF00F75814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C582862-F72A-4EEB-9EAF-1DE5A9C66973}">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9E7DE58E-2016-4636-97B6-24D3B6299AF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47B473A-8108-4AA8-9DDE-8F8877DD275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B7867BA5-96FD-4A64-88BF-0F404169383D}">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5384659-F44C-47EB-9C9D-53EBCBB3E7DC}">
      <formula1>"Adecuado,Inadecuado,Escoger un dato de la lista desplegable"</formula1>
    </dataValidation>
    <dataValidation type="list" allowBlank="1" showInputMessage="1" showErrorMessage="1" prompt="¿Existen un responsable asignado a la ejecución del control?" sqref="AW12:AW61" xr:uid="{4694017C-26B8-4000-96A6-04100B94CD03}">
      <formula1>"Asignado,No Asignado,Escoger un dato de la lista desplegable"</formula1>
    </dataValidation>
    <dataValidation type="list" allowBlank="1" showInputMessage="1" showErrorMessage="1" sqref="AV12:AV61" xr:uid="{884F4215-8799-4DFD-9C68-19A1B970BB1B}">
      <formula1>"Escoger un dato de la lista desplegable,Preventivo,Detectivo"</formula1>
    </dataValidation>
    <dataValidation type="list" allowBlank="1" showInputMessage="1" showErrorMessage="1" sqref="AQ12:AQ61" xr:uid="{20DA30C4-48D3-4786-82AB-0A4A1DE5706B}">
      <formula1>"Escoger un dato de la lista desplegable,Por Tramite, Diario, Semanal, Quincenal, Mensual, Bimestral, Trimestral, Semestral,Anual"</formula1>
    </dataValidation>
    <dataValidation type="list" allowBlank="1" showInputMessage="1" showErrorMessage="1" sqref="F12:I61" xr:uid="{FA2BE814-DCAE-40FE-9A48-F7423C41316C}">
      <formula1>"SI,NO,Escoger un dato de la lista desplegable"</formula1>
    </dataValidation>
    <dataValidation type="list" allowBlank="1" showInputMessage="1" showErrorMessage="1" sqref="N12:N61" xr:uid="{9BBB3A15-4839-4E39-AD82-F54E853F7773}">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58504D-2C36-40B4-B581-8A56413E7C01}">
          <x14:formula1>
            <xm:f>DATOS!$J$15:$J$19</xm:f>
          </x14:formula1>
          <xm:sqref>AM12:AM61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6CBF1-AA6C-4BB1-8353-DF21FA05AD09}">
  <sheetPr>
    <pageSetUpPr fitToPage="1"/>
  </sheetPr>
  <dimension ref="B2:BS21"/>
  <sheetViews>
    <sheetView zoomScale="60" zoomScaleNormal="60"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6" width="33" style="77" customWidth="1"/>
    <col min="47"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105.6" x14ac:dyDescent="0.3">
      <c r="B12" s="162">
        <v>1</v>
      </c>
      <c r="C12" s="165" t="s">
        <v>769</v>
      </c>
      <c r="D12" s="155" t="s">
        <v>770</v>
      </c>
      <c r="E12" s="155" t="s">
        <v>771</v>
      </c>
      <c r="F12" s="155" t="s">
        <v>170</v>
      </c>
      <c r="G12" s="155" t="s">
        <v>170</v>
      </c>
      <c r="H12" s="155" t="s">
        <v>170</v>
      </c>
      <c r="I12" s="155" t="s">
        <v>170</v>
      </c>
      <c r="J12" s="155" t="str">
        <f>IF(AND((F12="SI"),(G12="SI"),(H12="SI"),(I12="SI")),"Si es Riesgo de Corrupción","No es Riesgo de Corrupción")</f>
        <v>Si es Riesgo de Corrupción</v>
      </c>
      <c r="K12" s="50">
        <v>1</v>
      </c>
      <c r="L12" s="51" t="s">
        <v>772</v>
      </c>
      <c r="M12" s="157" t="s">
        <v>778</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173</v>
      </c>
      <c r="U12" s="148" t="s">
        <v>170</v>
      </c>
      <c r="V12" s="148" t="s">
        <v>170</v>
      </c>
      <c r="W12" s="148" t="s">
        <v>170</v>
      </c>
      <c r="X12" s="148" t="s">
        <v>173</v>
      </c>
      <c r="Y12" s="148" t="s">
        <v>170</v>
      </c>
      <c r="Z12" s="148" t="s">
        <v>170</v>
      </c>
      <c r="AA12" s="148" t="s">
        <v>170</v>
      </c>
      <c r="AB12" s="148" t="s">
        <v>170</v>
      </c>
      <c r="AC12" s="148" t="s">
        <v>170</v>
      </c>
      <c r="AD12" s="148" t="s">
        <v>170</v>
      </c>
      <c r="AE12" s="148" t="s">
        <v>173</v>
      </c>
      <c r="AF12" s="148" t="s">
        <v>173</v>
      </c>
      <c r="AG12" s="148" t="s">
        <v>173</v>
      </c>
      <c r="AH12" s="148" t="s">
        <v>173</v>
      </c>
      <c r="AI12" s="148" t="s">
        <v>173</v>
      </c>
      <c r="AJ12" s="148">
        <f t="shared" ref="AJ12" si="0">IF(AF12="SI","Impacto Catastrófico por lesoines o perdida de vidas humanas",(COUNTIF(Q12:AE21,"SI")+COUNTIF(AG12:AI21,"SI")))</f>
        <v>12</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779</v>
      </c>
      <c r="AP12" s="53" t="s">
        <v>780</v>
      </c>
      <c r="AQ12" s="53" t="s">
        <v>227</v>
      </c>
      <c r="AR12" s="53" t="s">
        <v>801</v>
      </c>
      <c r="AS12" s="53" t="s">
        <v>781</v>
      </c>
      <c r="AT12" s="53" t="s">
        <v>782</v>
      </c>
      <c r="AU12" s="53" t="s">
        <v>783</v>
      </c>
      <c r="AV12" s="53" t="s">
        <v>178</v>
      </c>
      <c r="AW12" s="89" t="s">
        <v>179</v>
      </c>
      <c r="AX12" s="89" t="s">
        <v>180</v>
      </c>
      <c r="AY12" s="89" t="s">
        <v>181</v>
      </c>
      <c r="AZ12" s="89" t="s">
        <v>182</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100</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row>
    <row r="13" spans="2:71" s="57" customFormat="1" ht="118.8" x14ac:dyDescent="0.3">
      <c r="B13" s="163"/>
      <c r="C13" s="166"/>
      <c r="D13" s="155"/>
      <c r="E13" s="155"/>
      <c r="F13" s="155"/>
      <c r="G13" s="155"/>
      <c r="H13" s="155"/>
      <c r="I13" s="155"/>
      <c r="J13" s="155"/>
      <c r="K13" s="58">
        <v>2</v>
      </c>
      <c r="L13" s="59" t="s">
        <v>773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784</v>
      </c>
      <c r="AP13" s="61" t="s">
        <v>780</v>
      </c>
      <c r="AQ13" s="61" t="s">
        <v>227</v>
      </c>
      <c r="AR13" s="61" t="s">
        <v>801</v>
      </c>
      <c r="AS13" s="61" t="s">
        <v>785</v>
      </c>
      <c r="AT13" s="61" t="s">
        <v>782</v>
      </c>
      <c r="AU13" s="61" t="s">
        <v>786</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105.6" x14ac:dyDescent="0.3">
      <c r="B14" s="163"/>
      <c r="C14" s="166"/>
      <c r="D14" s="155"/>
      <c r="E14" s="155"/>
      <c r="F14" s="155"/>
      <c r="G14" s="155"/>
      <c r="H14" s="155"/>
      <c r="I14" s="155"/>
      <c r="J14" s="155"/>
      <c r="K14" s="64">
        <v>3</v>
      </c>
      <c r="L14" s="65" t="s">
        <v>774</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787</v>
      </c>
      <c r="AP14" s="67" t="s">
        <v>780</v>
      </c>
      <c r="AQ14" s="67" t="s">
        <v>201</v>
      </c>
      <c r="AR14" s="67" t="s">
        <v>801</v>
      </c>
      <c r="AS14" s="67" t="s">
        <v>788</v>
      </c>
      <c r="AT14" s="67" t="s">
        <v>782</v>
      </c>
      <c r="AU14" s="67" t="s">
        <v>789</v>
      </c>
      <c r="AV14" s="67" t="s">
        <v>178</v>
      </c>
      <c r="AW14" s="90" t="s">
        <v>179</v>
      </c>
      <c r="AX14" s="90" t="s">
        <v>180</v>
      </c>
      <c r="AY14" s="90" t="s">
        <v>181</v>
      </c>
      <c r="AZ14" s="90" t="s">
        <v>182</v>
      </c>
      <c r="BA14" s="90" t="s">
        <v>183</v>
      </c>
      <c r="BB14" s="90" t="s">
        <v>184</v>
      </c>
      <c r="BC14" s="90" t="s">
        <v>206</v>
      </c>
      <c r="BD14" s="90">
        <f t="shared" si="1"/>
        <v>100</v>
      </c>
      <c r="BE14" s="90" t="str">
        <f t="shared" si="2"/>
        <v>Fuerte</v>
      </c>
      <c r="BF14" s="67"/>
      <c r="BG14" s="69" t="s">
        <v>186</v>
      </c>
      <c r="BH14" s="90" t="str">
        <f t="shared" si="3"/>
        <v>Siempre se ejecuta</v>
      </c>
      <c r="BI14" s="67"/>
      <c r="BJ14" s="90" t="str">
        <f t="shared" si="4"/>
        <v>FUERTE</v>
      </c>
      <c r="BK14" s="90">
        <f t="shared" si="5"/>
        <v>100</v>
      </c>
      <c r="BL14" s="90" t="str">
        <f t="shared" si="6"/>
        <v>NO</v>
      </c>
      <c r="BM14" s="134"/>
      <c r="BN14" s="137"/>
      <c r="BO14" s="169"/>
      <c r="BP14" s="143"/>
      <c r="BQ14" s="125"/>
      <c r="BR14" s="125"/>
      <c r="BS14" s="128"/>
    </row>
    <row r="15" spans="2:71" s="57" customFormat="1" ht="105.6" x14ac:dyDescent="0.3">
      <c r="B15" s="163"/>
      <c r="C15" s="166"/>
      <c r="D15" s="155"/>
      <c r="E15" s="155"/>
      <c r="F15" s="155"/>
      <c r="G15" s="155"/>
      <c r="H15" s="155"/>
      <c r="I15" s="155"/>
      <c r="J15" s="155"/>
      <c r="K15" s="58">
        <v>4</v>
      </c>
      <c r="L15" s="59" t="s">
        <v>775</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790</v>
      </c>
      <c r="AP15" s="61" t="s">
        <v>780</v>
      </c>
      <c r="AQ15" s="61" t="s">
        <v>227</v>
      </c>
      <c r="AR15" s="61" t="s">
        <v>801</v>
      </c>
      <c r="AS15" s="61" t="s">
        <v>791</v>
      </c>
      <c r="AT15" s="61" t="s">
        <v>782</v>
      </c>
      <c r="AU15" s="61" t="s">
        <v>783</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134"/>
      <c r="BN15" s="137"/>
      <c r="BO15" s="169"/>
      <c r="BP15" s="143"/>
      <c r="BQ15" s="125"/>
      <c r="BR15" s="125"/>
      <c r="BS15" s="128"/>
    </row>
    <row r="16" spans="2:71" s="57" customFormat="1" ht="105.6" x14ac:dyDescent="0.3">
      <c r="B16" s="163"/>
      <c r="C16" s="166"/>
      <c r="D16" s="155"/>
      <c r="E16" s="155"/>
      <c r="F16" s="155"/>
      <c r="G16" s="155"/>
      <c r="H16" s="155"/>
      <c r="I16" s="155"/>
      <c r="J16" s="155"/>
      <c r="K16" s="64">
        <v>5</v>
      </c>
      <c r="L16" s="65" t="s">
        <v>776</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792</v>
      </c>
      <c r="AP16" s="67" t="s">
        <v>802</v>
      </c>
      <c r="AQ16" s="67" t="s">
        <v>201</v>
      </c>
      <c r="AR16" s="67" t="s">
        <v>801</v>
      </c>
      <c r="AS16" s="67" t="s">
        <v>793</v>
      </c>
      <c r="AT16" s="67" t="s">
        <v>782</v>
      </c>
      <c r="AU16" s="67" t="s">
        <v>794</v>
      </c>
      <c r="AV16" s="67" t="s">
        <v>178</v>
      </c>
      <c r="AW16" s="90" t="s">
        <v>179</v>
      </c>
      <c r="AX16" s="90" t="s">
        <v>180</v>
      </c>
      <c r="AY16" s="90" t="s">
        <v>181</v>
      </c>
      <c r="AZ16" s="90" t="s">
        <v>182</v>
      </c>
      <c r="BA16" s="90" t="s">
        <v>183</v>
      </c>
      <c r="BB16" s="90" t="s">
        <v>184</v>
      </c>
      <c r="BC16" s="90" t="s">
        <v>206</v>
      </c>
      <c r="BD16" s="90">
        <f t="shared" si="1"/>
        <v>100</v>
      </c>
      <c r="BE16" s="90" t="str">
        <f t="shared" si="2"/>
        <v>Fuerte</v>
      </c>
      <c r="BF16" s="67"/>
      <c r="BG16" s="69" t="s">
        <v>186</v>
      </c>
      <c r="BH16" s="90" t="str">
        <f t="shared" si="3"/>
        <v>Siempre se ejecuta</v>
      </c>
      <c r="BI16" s="67"/>
      <c r="BJ16" s="90" t="str">
        <f t="shared" si="4"/>
        <v>FUERTE</v>
      </c>
      <c r="BK16" s="90">
        <f t="shared" si="5"/>
        <v>100</v>
      </c>
      <c r="BL16" s="90" t="str">
        <f t="shared" si="6"/>
        <v>NO</v>
      </c>
      <c r="BM16" s="134"/>
      <c r="BN16" s="137"/>
      <c r="BO16" s="169"/>
      <c r="BP16" s="143"/>
      <c r="BQ16" s="125"/>
      <c r="BR16" s="125"/>
      <c r="BS16" s="128"/>
    </row>
    <row r="17" spans="2:71" s="57" customFormat="1" ht="145.19999999999999" x14ac:dyDescent="0.3">
      <c r="B17" s="163"/>
      <c r="C17" s="166"/>
      <c r="D17" s="155"/>
      <c r="E17" s="155"/>
      <c r="F17" s="155"/>
      <c r="G17" s="155"/>
      <c r="H17" s="155"/>
      <c r="I17" s="155"/>
      <c r="J17" s="155"/>
      <c r="K17" s="58">
        <v>6</v>
      </c>
      <c r="L17" s="59" t="s">
        <v>777</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795</v>
      </c>
      <c r="AP17" s="61" t="s">
        <v>796</v>
      </c>
      <c r="AQ17" s="61" t="s">
        <v>201</v>
      </c>
      <c r="AR17" s="61" t="s">
        <v>797</v>
      </c>
      <c r="AS17" s="61" t="s">
        <v>798</v>
      </c>
      <c r="AT17" s="61" t="s">
        <v>799</v>
      </c>
      <c r="AU17" s="61" t="s">
        <v>800</v>
      </c>
      <c r="AV17" s="61" t="s">
        <v>178</v>
      </c>
      <c r="AW17" s="62" t="s">
        <v>179</v>
      </c>
      <c r="AX17" s="62" t="s">
        <v>180</v>
      </c>
      <c r="AY17" s="62" t="s">
        <v>181</v>
      </c>
      <c r="AZ17" s="62" t="s">
        <v>182</v>
      </c>
      <c r="BA17" s="62" t="s">
        <v>183</v>
      </c>
      <c r="BB17" s="62" t="s">
        <v>184</v>
      </c>
      <c r="BC17" s="62" t="s">
        <v>206</v>
      </c>
      <c r="BD17" s="62">
        <f t="shared" si="1"/>
        <v>100</v>
      </c>
      <c r="BE17" s="62" t="str">
        <f t="shared" si="2"/>
        <v>Fuerte</v>
      </c>
      <c r="BF17" s="61"/>
      <c r="BG17" s="63" t="s">
        <v>186</v>
      </c>
      <c r="BH17" s="62" t="str">
        <f t="shared" si="3"/>
        <v>Siempre se ejecuta</v>
      </c>
      <c r="BI17" s="61"/>
      <c r="BJ17" s="62" t="str">
        <f t="shared" si="4"/>
        <v>FUERTE</v>
      </c>
      <c r="BK17" s="62">
        <f t="shared" si="5"/>
        <v>100</v>
      </c>
      <c r="BL17" s="62" t="str">
        <f t="shared" si="6"/>
        <v>NO</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bPIn9Ff58oGSCQ/l/ZAYTrbdR2uXIZDCzvXne/N4f89Zoy+PkP1W09giV9daywmCknpDiPIVDFmU0kuKiNPRbA==" saltValue="oIOClaV4HQcmPiExdd9MaQ=="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263" priority="23" operator="containsText" text="Si es Riesgo de Corrupción">
      <formula>NOT(ISERROR(SEARCH("Si es Riesgo de Corrupción",J12)))</formula>
    </cfRule>
    <cfRule type="containsText" dxfId="262" priority="24" operator="containsText" text="No es Riesgo de Corrupción">
      <formula>NOT(ISERROR(SEARCH("No es Riesgo de Corrupción",J12)))</formula>
    </cfRule>
  </conditionalFormatting>
  <conditionalFormatting sqref="L12:M21">
    <cfRule type="containsText" dxfId="261" priority="22" operator="containsText" text="Espacio para describir ">
      <formula>NOT(ISERROR(SEARCH("Espacio para describir ",L12)))</formula>
    </cfRule>
  </conditionalFormatting>
  <conditionalFormatting sqref="Q12:AI21 AQ12:AQ21 AV12:BC21 BG12:BG21 BO12:BO21 N12:N21">
    <cfRule type="containsText" dxfId="260" priority="21" operator="containsText" text="Escoger un dato de la lista desplegable">
      <formula>NOT(ISERROR(SEARCH("Escoger un dato de la lista desplegable",N12)))</formula>
    </cfRule>
  </conditionalFormatting>
  <conditionalFormatting sqref="AO12:AO21">
    <cfRule type="containsText" dxfId="259" priority="20" operator="containsText" text="REDACTAR CONTROL">
      <formula>NOT(ISERROR(SEARCH("REDACTAR CONTROL",AO12)))</formula>
    </cfRule>
  </conditionalFormatting>
  <conditionalFormatting sqref="AL12 BR12">
    <cfRule type="containsText" dxfId="258" priority="17" operator="containsText" text="Extremo">
      <formula>NOT(ISERROR(SEARCH("Extremo",AL12)))</formula>
    </cfRule>
    <cfRule type="containsText" dxfId="257" priority="18" operator="containsText" text="Alto">
      <formula>NOT(ISERROR(SEARCH("Alto",AL12)))</formula>
    </cfRule>
    <cfRule type="containsText" dxfId="256"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DBA626C4-9C34-4EF6-869A-24D91A903D42}"/>
    <dataValidation allowBlank="1" showInputMessage="1" showErrorMessage="1" prompt="¿Se deja evidencia o rastro de la ejecución del control, que permita a cualquier tercero con la evidencia, llegar a la misma conclusión?." sqref="BC11" xr:uid="{62C336C3-6335-4522-B007-FC034A0FD599}"/>
    <dataValidation allowBlank="1" showInputMessage="1" showErrorMessage="1" prompt="¿Las observaciones, desviaciones o diferencias identificadas como resultados de la ejecución del control son investigadas y resueltas de manera oportuna?" sqref="BB11" xr:uid="{032606AC-5ACB-4658-AAC6-E93BEFEA09E8}"/>
    <dataValidation allowBlank="1" showInputMessage="1" showErrorMessage="1" prompt="¿La fuente de información que se utiliza en el desarrollo del control es información confiable que permita mitigar el riesgo?." sqref="BA11" xr:uid="{D2DCB16F-4394-4F87-A2C0-A252CD9B732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7434B7E-EF2F-4B3F-B084-90BD24BC5341}"/>
    <dataValidation allowBlank="1" showInputMessage="1" showErrorMessage="1" prompt="¿La oportunidad en que se ejecuta el control ayuda a prevenir la mitigación del riesgo o a detectar la materialización del riesgo de manera oportuna?" sqref="AY11" xr:uid="{D574C554-F41E-41EE-BA78-587CAD58518F}"/>
    <dataValidation allowBlank="1" showInputMessage="1" showErrorMessage="1" prompt="El responsable tiene autoridad y adecuada segregación de funciones en la ejecución del control?" sqref="AX11" xr:uid="{C71D8E89-CB3A-445A-9A47-E313D9F7F029}"/>
    <dataValidation allowBlank="1" showInputMessage="1" showErrorMessage="1" prompt="¿Existen un responsable asignado a la ejecución del control?" sqref="AW11" xr:uid="{E874997C-CDC1-42D0-9C18-52E827E7F3E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14F7FAC-3605-48CE-863E-987618C91BB9}"/>
    <dataValidation type="list" allowBlank="1" showInputMessage="1" showErrorMessage="1" prompt="¿Genera Impacto ambiental?" sqref="AI12:AI21" xr:uid="{D0CB02FF-9610-4005-8E8A-E4E9AE2651A5}">
      <formula1>"SI,NO,Escoger un dato de la lista desplegable"</formula1>
    </dataValidation>
    <dataValidation allowBlank="1" showInputMessage="1" showErrorMessage="1" prompt="¿Genera Impacto ambiental?" sqref="AI11" xr:uid="{6A764B14-D9CD-4AF2-9507-80695DABB1BF}"/>
    <dataValidation type="list" allowBlank="1" showInputMessage="1" showErrorMessage="1" prompt="¿Afectar la imagen nacional?" sqref="AH12:AH21" xr:uid="{85D4F925-4B5B-4EAB-9903-A62895A2D116}">
      <formula1>"SI,NO,Escoger un dato de la lista desplegable"</formula1>
    </dataValidation>
    <dataValidation allowBlank="1" showInputMessage="1" showErrorMessage="1" prompt="¿Afectar la imagen nacional?" sqref="AH11" xr:uid="{F08FD622-219A-4310-AF4E-4E25CEDD8691}"/>
    <dataValidation type="list" allowBlank="1" showInputMessage="1" showErrorMessage="1" prompt="¿Afectar la imagen regional?" sqref="AG12:AG21" xr:uid="{38060058-9FEA-448E-8F7A-DB0F26FA33B6}">
      <formula1>"SI,NO,Escoger un dato de la lista desplegable"</formula1>
    </dataValidation>
    <dataValidation allowBlank="1" showInputMessage="1" showErrorMessage="1" prompt="¿Afectar la imagen regional?" sqref="AG11" xr:uid="{7C23B928-74BE-44D1-8730-C12D61684EC0}"/>
    <dataValidation type="list" allowBlank="1" showInputMessage="1" showErrorMessage="1" prompt="¿Ocasionar lesiones físicas o pérdida de vidas humanas?_x000a_NOTA: si esta respuesta es afirmativa, el impacto sera considerado como catastrófico." sqref="AF12:AF21" xr:uid="{2E801C4E-0380-4B5A-9C7B-95D54167089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79D0202-50B4-45C3-97C2-0F4959DC3671}"/>
    <dataValidation type="list" allowBlank="1" showInputMessage="1" showErrorMessage="1" prompt="¿Generar pérdida de credibilidad del sector?" sqref="AE12:AE21" xr:uid="{BEAB105E-CC9F-45C3-B787-D034CCFEC5E3}">
      <formula1>"SI,NO,Escoger un dato de la lista desplegable"</formula1>
    </dataValidation>
    <dataValidation allowBlank="1" showInputMessage="1" showErrorMessage="1" prompt="¿Generar pérdida de credibilidad del sector?" sqref="AE11" xr:uid="{471DE098-E1D8-4D0F-A451-A80219662798}"/>
    <dataValidation type="list" allowBlank="1" showInputMessage="1" showErrorMessage="1" prompt="¿Dar lugar a procesos penales?" sqref="AD12:AD21" xr:uid="{57C6F0AB-3B75-4D3A-B5F0-950EBDB3AA04}">
      <formula1>"SI,NO,Escoger un dato de la lista desplegable"</formula1>
    </dataValidation>
    <dataValidation allowBlank="1" showInputMessage="1" showErrorMessage="1" prompt="¿Dar lugar a procesos penales?" sqref="AD11" xr:uid="{ECFC2FB5-D9D4-4B07-BE36-5AAB3F29CE21}"/>
    <dataValidation type="list" allowBlank="1" showInputMessage="1" showErrorMessage="1" prompt="¿Dar lugar a procesos fiscales?" sqref="AC12:AC21" xr:uid="{54BFC70F-9689-4BE3-BFBF-DB746E973A9C}">
      <formula1>"SI,NO,Escoger un dato de la lista desplegable"</formula1>
    </dataValidation>
    <dataValidation allowBlank="1" showInputMessage="1" showErrorMessage="1" prompt="¿Dar lugar a procesos fiscales?" sqref="AC11" xr:uid="{11BCDDCD-04C3-40D9-8E50-76B1AB2771CE}"/>
    <dataValidation type="list" allowBlank="1" showInputMessage="1" showErrorMessage="1" prompt="¿Dar lugar a procesos disciplinarios?" sqref="AB12:AB21" xr:uid="{67F32041-EBF5-4326-A338-FA72BE37CEF3}">
      <formula1>"SI,NO,Escoger un dato de la lista desplegable"</formula1>
    </dataValidation>
    <dataValidation allowBlank="1" showInputMessage="1" showErrorMessage="1" prompt="¿Dar lugar a procesos disciplinarios?" sqref="AB11" xr:uid="{0B94163A-49A0-45B1-A0E5-8DD775BEFDB7}"/>
    <dataValidation type="list" allowBlank="1" showInputMessage="1" showErrorMessage="1" prompt="¿Dar lugar a procesos sancionatorios?" sqref="AA12:AA21" xr:uid="{503710D7-3D58-4C1C-89F3-E6AB32F794F5}">
      <formula1>"SI,NO,Escoger un dato de la lista desplegable"</formula1>
    </dataValidation>
    <dataValidation allowBlank="1" showInputMessage="1" showErrorMessage="1" prompt="¿Dar lugar a procesos sancionatorios?" sqref="AA11" xr:uid="{621A319A-0A07-47BF-A2AC-97B0D31DE85E}"/>
    <dataValidation type="list" allowBlank="1" showInputMessage="1" showErrorMessage="1" prompt="¿Generar intervención de los órganos de control, de la Fiscalía, u otro ente?" sqref="Z12:Z21" xr:uid="{C323FFAE-709B-435F-BC6B-92086B87201E}">
      <formula1>"SI,NO,Escoger un dato de la lista desplegable"</formula1>
    </dataValidation>
    <dataValidation allowBlank="1" showInputMessage="1" showErrorMessage="1" prompt="¿Generar intervención de los órganos de control, de la Fiscalía, u otro ente?" sqref="Z11" xr:uid="{0FDF8274-1349-4F4F-955A-ADFAF191B241}"/>
    <dataValidation type="list" allowBlank="1" showInputMessage="1" showErrorMessage="1" prompt="¿Generar pérdida de información de la Entidad?" sqref="Y12:Y21" xr:uid="{4B7D2853-7B56-4054-8217-8AF5F8B6537D}">
      <formula1>"SI,NO,Escoger un dato de la lista desplegable"</formula1>
    </dataValidation>
    <dataValidation allowBlank="1" showInputMessage="1" showErrorMessage="1" prompt="¿Generar pérdida de información de la Entidad?" sqref="Y11" xr:uid="{78B3F5BA-5C56-4961-A831-CB3B58432271}"/>
    <dataValidation type="list" allowBlank="1" showInputMessage="1" showErrorMessage="1" prompt="¿Dar lugar al detrimento de calidad de vida de la comunidad por la pérdida del bien o servicios o los recursos públicos?" sqref="X12:X21" xr:uid="{CE5CA29F-BCD8-47AF-AE2D-E6CBE91926D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32681C6-2AF3-49C0-9F16-8B0DB0D5E117}"/>
    <dataValidation type="list" allowBlank="1" showInputMessage="1" showErrorMessage="1" prompt="¿Afectar la generación de los productos o la prestación de servicios?" sqref="W12:W21" xr:uid="{173C46F8-4529-4049-B022-0C6715368E79}">
      <formula1>"SI,NO,Escoger un dato de la lista desplegable"</formula1>
    </dataValidation>
    <dataValidation allowBlank="1" showInputMessage="1" showErrorMessage="1" prompt="¿Afectar la generación de los productos o la prestación de servicios?" sqref="W11" xr:uid="{FCAB1F83-93D8-436D-A98C-B67D4B3561FD}"/>
    <dataValidation type="list" allowBlank="1" showInputMessage="1" showErrorMessage="1" prompt="¿Generar pérdida de recursos económicos?" sqref="V12:V21" xr:uid="{F3B1F2FC-3175-46C7-9901-CB783E6477B1}">
      <formula1>"SI,NO,Escoger un dato de la lista desplegable"</formula1>
    </dataValidation>
    <dataValidation allowBlank="1" showInputMessage="1" showErrorMessage="1" prompt="¿Generar pérdida de recursos económicos?" sqref="V11" xr:uid="{45BFCBB8-B92A-435D-8556-14678994FE1E}"/>
    <dataValidation type="list" allowBlank="1" showInputMessage="1" showErrorMessage="1" prompt="¿Generar pérdida de confianza de la Entidad, afectando su reputación?" sqref="U12:U21" xr:uid="{319F1914-EF81-4BF8-9B62-04D8B52F982B}">
      <formula1>"SI,NO,Escoger un dato de la lista desplegable"</formula1>
    </dataValidation>
    <dataValidation allowBlank="1" showInputMessage="1" showErrorMessage="1" prompt="¿Generar pérdida de confianza de la Entidad, afectando su reputación?" sqref="U11" xr:uid="{0512C325-F10E-460B-8D1A-EDF0748863B8}"/>
    <dataValidation type="list" allowBlank="1" showInputMessage="1" showErrorMessage="1" prompt="¿Afectar el cumplimiento de la misión del sector al que pertenece la Entidad?" sqref="T12:T21" xr:uid="{F85442FC-F7AB-4C50-8355-F94DDFA1A8FA}">
      <formula1>"SI,NO,Escoger un dato de la lista desplegable"</formula1>
    </dataValidation>
    <dataValidation allowBlank="1" showInputMessage="1" showErrorMessage="1" prompt="¿Afectar el cumplimiento de la misión del sector al que pertenece la Entidad?" sqref="T11" xr:uid="{EC9B5226-9796-49D7-9105-4A850902276E}"/>
    <dataValidation type="list" allowBlank="1" showInputMessage="1" showErrorMessage="1" prompt="¿Afectar el cumplimiento de misión de la Entidad?" sqref="S12:S21" xr:uid="{B62EA469-8EB3-4D00-98DF-E36F556C19B2}">
      <formula1>"SI,NO,Escoger un dato de la lista desplegable"</formula1>
    </dataValidation>
    <dataValidation allowBlank="1" showInputMessage="1" showErrorMessage="1" prompt="¿Afectar el cumplimiento de misión de la Entidad?" sqref="S11" xr:uid="{E1EFD27B-0608-473A-9C2D-567C4F9F7478}"/>
    <dataValidation type="list" allowBlank="1" showInputMessage="1" showErrorMessage="1" prompt="¿Afectar el cumplimiento de metas y objetivos de la dependencia?" sqref="R12:R21" xr:uid="{1F3EA75A-2F76-41C8-BA5F-E3C4132CC76F}">
      <formula1>"SI,NO,Escoger un dato de la lista desplegable"</formula1>
    </dataValidation>
    <dataValidation allowBlank="1" showInputMessage="1" showErrorMessage="1" prompt="¿Afectar el cumplimiento de metas y objetivos de la dependencia?" sqref="R11" xr:uid="{DD324F14-92E7-42E6-9FB8-3053C46222D5}"/>
    <dataValidation type="list" allowBlank="1" showInputMessage="1" showErrorMessage="1" prompt="¿Afectar al grupo de funcionarios del proceso?" sqref="Q12:Q21" xr:uid="{2B42594A-EE71-480F-B19D-BBD23E610A62}">
      <formula1>"SI,NO,Escoger un dato de la lista desplegable"</formula1>
    </dataValidation>
    <dataValidation allowBlank="1" showInputMessage="1" showErrorMessage="1" prompt="¿Afectar al grupo de funcionarios del proceso?" sqref="Q11" xr:uid="{74CF72EE-9F47-4E97-9D1C-F360F28470A0}"/>
    <dataValidation allowBlank="1" showInputMessage="1" showErrorMessage="1" prompt="Son los efectos ocasionados por la ocurrencia de un riesgo que afecta los objetivos o procesos de la entidad. Pueden ser una pérdida, un daño, un perjuicio, un detrimento." sqref="M9:M11" xr:uid="{A759550F-A2A7-4A99-8F03-BA65D5134B91}"/>
    <dataValidation type="list" allowBlank="1" showInputMessage="1" showErrorMessage="1" sqref="BG12:BG21" xr:uid="{09D38614-9CE7-4F1A-9B06-8B3DC3EF5E2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EBD7DFC2-6C5D-4C53-B024-5D6DEF357F9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E2A2DC22-9C80-4809-AE8F-C86C9A9309C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945969F-FB07-4819-8BAD-73700DAD66F2}">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32D07F7A-7EE1-4E0A-A624-1B1077A9B951}">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AA87978F-A7F8-42CD-BD5F-D49600D43C1F}">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74DEC3F9-F44A-44F2-A7E3-CC5F44A5B101}">
      <formula1>"Adecuado,Inadecuado,Escoger un dato de la lista desplegable"</formula1>
    </dataValidation>
    <dataValidation type="list" allowBlank="1" showInputMessage="1" showErrorMessage="1" prompt="¿Existen un responsable asignado a la ejecución del control?" sqref="AW12:AW21" xr:uid="{0F424848-C9A1-426E-BC1A-06966E4510CD}">
      <formula1>"Asignado,No Asignado,Escoger un dato de la lista desplegable"</formula1>
    </dataValidation>
    <dataValidation type="list" allowBlank="1" showInputMessage="1" showErrorMessage="1" sqref="AV12:AV21" xr:uid="{B22041ED-80CF-4CD5-9BEA-554C463B7DAE}">
      <formula1>"Escoger un dato de la lista desplegable,Preventivo,Detectivo"</formula1>
    </dataValidation>
    <dataValidation type="list" allowBlank="1" showInputMessage="1" showErrorMessage="1" sqref="AQ12:AQ21" xr:uid="{665C560F-C6B3-4E39-9241-E56BCFD164F2}">
      <formula1>"Escoger un dato de la lista desplegable,Por Tramite, Diario, Semanal, Quincenal, Mensual, Bimestral, Trimestral, Semestral,Anual"</formula1>
    </dataValidation>
    <dataValidation type="list" allowBlank="1" showInputMessage="1" showErrorMessage="1" sqref="F12:I21" xr:uid="{A563BC88-236E-499E-A488-FAAFFBF13ABA}">
      <formula1>"SI,NO,Escoger un dato de la lista desplegable"</formula1>
    </dataValidation>
    <dataValidation type="list" allowBlank="1" showInputMessage="1" showErrorMessage="1" sqref="N12:N21" xr:uid="{EF50ED74-E576-4F3D-9A5D-5CB8FB0EA6AA}">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82AA18-FBF7-4BE8-A92D-A105CD500A02}">
          <x14:formula1>
            <xm:f>DATOS!$J$15:$J$19</xm:f>
          </x14:formula1>
          <xm:sqref>AM12:AM21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CC25-8F9B-44CA-9A6B-2FB9E4887DD8}">
  <sheetPr>
    <pageSetUpPr fitToPage="1"/>
  </sheetPr>
  <dimension ref="B2:BS21"/>
  <sheetViews>
    <sheetView zoomScale="55" zoomScaleNormal="55" workbookViewId="0">
      <selection activeCell="L12" sqref="L12"/>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198"/>
      <c r="AK11" s="198"/>
      <c r="AL11" s="198"/>
      <c r="AM11" s="200"/>
      <c r="AN11" s="196"/>
      <c r="AO11" s="190"/>
      <c r="AP11" s="190"/>
      <c r="AQ11" s="190"/>
      <c r="AR11" s="190"/>
      <c r="AS11" s="190"/>
      <c r="AT11" s="190"/>
      <c r="AU11" s="190"/>
      <c r="AV11" s="190"/>
      <c r="AW11" s="81" t="s">
        <v>117</v>
      </c>
      <c r="AX11" s="81" t="s">
        <v>118</v>
      </c>
      <c r="AY11" s="81">
        <v>2</v>
      </c>
      <c r="AZ11" s="81">
        <v>3</v>
      </c>
      <c r="BA11" s="81">
        <v>4</v>
      </c>
      <c r="BB11" s="81">
        <v>5</v>
      </c>
      <c r="BC11" s="81">
        <v>6</v>
      </c>
      <c r="BD11" s="184"/>
      <c r="BE11" s="185"/>
      <c r="BF11" s="187"/>
      <c r="BG11" s="184"/>
      <c r="BH11" s="185"/>
      <c r="BI11" s="187"/>
      <c r="BJ11" s="184"/>
      <c r="BK11" s="185"/>
      <c r="BL11" s="189"/>
      <c r="BM11" s="191"/>
      <c r="BN11" s="193"/>
      <c r="BO11" s="174" t="s">
        <v>112</v>
      </c>
      <c r="BP11" s="175"/>
      <c r="BQ11" s="82" t="s">
        <v>114</v>
      </c>
      <c r="BR11" s="82" t="s">
        <v>119</v>
      </c>
      <c r="BS11" s="230"/>
    </row>
    <row r="12" spans="2:71" s="57" customFormat="1" ht="213" customHeight="1" x14ac:dyDescent="0.3">
      <c r="B12" s="162">
        <v>1</v>
      </c>
      <c r="C12" s="165" t="s">
        <v>60</v>
      </c>
      <c r="D12" s="155" t="s">
        <v>599</v>
      </c>
      <c r="E12" s="155" t="s">
        <v>600</v>
      </c>
      <c r="F12" s="155" t="s">
        <v>170</v>
      </c>
      <c r="G12" s="155" t="s">
        <v>170</v>
      </c>
      <c r="H12" s="155" t="s">
        <v>170</v>
      </c>
      <c r="I12" s="155" t="s">
        <v>170</v>
      </c>
      <c r="J12" s="155" t="str">
        <f>IF(AND((F12="SI"),(G12="SI"),(H12="SI"),(I12="SI")),"Si es Riesgo de Corrupción","No es Riesgo de Corrupción")</f>
        <v>Si es Riesgo de Corrupción</v>
      </c>
      <c r="K12" s="50">
        <v>1</v>
      </c>
      <c r="L12" s="51" t="s">
        <v>601</v>
      </c>
      <c r="M12" s="157" t="s">
        <v>606</v>
      </c>
      <c r="N12" s="171">
        <v>4</v>
      </c>
      <c r="O12" s="149" t="str">
        <f>IF(N12=1,"Rara vez",IF(N12=2,"Improbable",IF(N12=3,"Posible",IF(N12=4,"Probable",IF(N12=5,"Casi seguro","Definir el nivel de probabilidad")))))</f>
        <v>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2" s="148" t="s">
        <v>170</v>
      </c>
      <c r="R12" s="148" t="s">
        <v>170</v>
      </c>
      <c r="S12" s="148" t="s">
        <v>173</v>
      </c>
      <c r="T12" s="148" t="s">
        <v>173</v>
      </c>
      <c r="U12" s="148" t="s">
        <v>170</v>
      </c>
      <c r="V12" s="148" t="s">
        <v>170</v>
      </c>
      <c r="W12" s="148" t="s">
        <v>170</v>
      </c>
      <c r="X12" s="148" t="s">
        <v>173</v>
      </c>
      <c r="Y12" s="148" t="s">
        <v>173</v>
      </c>
      <c r="Z12" s="148" t="s">
        <v>170</v>
      </c>
      <c r="AA12" s="148" t="s">
        <v>170</v>
      </c>
      <c r="AB12" s="148" t="s">
        <v>170</v>
      </c>
      <c r="AC12" s="148" t="s">
        <v>170</v>
      </c>
      <c r="AD12" s="148" t="s">
        <v>170</v>
      </c>
      <c r="AE12" s="148" t="s">
        <v>173</v>
      </c>
      <c r="AF12" s="148" t="s">
        <v>173</v>
      </c>
      <c r="AG12" s="148" t="s">
        <v>173</v>
      </c>
      <c r="AH12" s="148" t="s">
        <v>173</v>
      </c>
      <c r="AI12" s="148" t="s">
        <v>173</v>
      </c>
      <c r="AJ12" s="148">
        <f t="shared" ref="AJ12" si="0">IF(AF12="SI","Impacto Catastrófico por lesoines o perdida de vidas humanas",(COUNTIF(Q12:AE21,"SI")+COUNTIF(AG12:AI21,"SI")))</f>
        <v>10</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607</v>
      </c>
      <c r="AP12" s="53" t="s">
        <v>608</v>
      </c>
      <c r="AQ12" s="53" t="s">
        <v>201</v>
      </c>
      <c r="AR12" s="53" t="s">
        <v>609</v>
      </c>
      <c r="AS12" s="53" t="s">
        <v>602</v>
      </c>
      <c r="AT12" s="53" t="s">
        <v>603</v>
      </c>
      <c r="AU12" s="53" t="s">
        <v>604</v>
      </c>
      <c r="AV12" s="53" t="s">
        <v>178</v>
      </c>
      <c r="AW12" s="84" t="s">
        <v>179</v>
      </c>
      <c r="AX12" s="84" t="s">
        <v>180</v>
      </c>
      <c r="AY12" s="84" t="s">
        <v>181</v>
      </c>
      <c r="AZ12" s="84" t="s">
        <v>182</v>
      </c>
      <c r="BA12" s="84" t="s">
        <v>183</v>
      </c>
      <c r="BB12" s="84" t="s">
        <v>184</v>
      </c>
      <c r="BC12" s="84" t="s">
        <v>206</v>
      </c>
      <c r="BD12" s="84">
        <f t="shared" ref="BD12:BD21" si="1">IF(AW12="Asignado",15,0)+IF(AX12="Adecuado",15,0)+IF(AY12="Oportuna",15,0)+IF(AZ12="Prevenir",15,IF(AZ12="Detectar",10,0))+IF(BA12="Confiable",15,0)+IF(BB12="Se investigan y resuelven oportunamente",15,0)+IF(BC12="Completa",10,IF(BC12="Incompleta",5,0))</f>
        <v>100</v>
      </c>
      <c r="BE12" s="84" t="str">
        <f t="shared" ref="BE12:BE21" si="2">IF(BD12&lt;=85,"Débil",IF(AND(BD12&gt;=86,BD12&lt;=94),"Moderado","Fuerte"))</f>
        <v>Fuerte</v>
      </c>
      <c r="BF12" s="53"/>
      <c r="BG12" s="55" t="s">
        <v>186</v>
      </c>
      <c r="BH12" s="84" t="str">
        <f t="shared" ref="BH12:BH21" si="3">IF(BG12="Débil","No se ejecuta",IF(BG12="Moderado","Algunas veces se ejecuta",IF(BG12="FUERTE","Siempre se ejecuta","Casilla formulada")))</f>
        <v>Siempre se ejecuta</v>
      </c>
      <c r="BI12" s="53"/>
      <c r="BJ12" s="84"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4">
        <f t="shared" ref="BK12:BK21" si="5">IF(BJ12="DÉBIL",0,IF(BJ12="MODERADO",50,IF(BJ12="FUERTE",100,"")))</f>
        <v>100</v>
      </c>
      <c r="BL12" s="84"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2</v>
      </c>
      <c r="BP12" s="142" t="str">
        <f>IF(BO12=1,"Rara vez",IF(BO12=2,"Improbable",IF(BO12=3,"Posible",IF(BO12=4,"Probable",IF(BO12=5,"Casi Seguro",0)))))</f>
        <v>Improbable</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t="s">
        <v>605</v>
      </c>
    </row>
    <row r="13" spans="2:71" s="57" customFormat="1" ht="216.6" customHeight="1" x14ac:dyDescent="0.3">
      <c r="B13" s="163"/>
      <c r="C13" s="166"/>
      <c r="D13" s="155"/>
      <c r="E13" s="155"/>
      <c r="F13" s="155"/>
      <c r="G13" s="155"/>
      <c r="H13" s="155"/>
      <c r="I13" s="155"/>
      <c r="J13" s="155"/>
      <c r="K13" s="58">
        <v>2</v>
      </c>
      <c r="L13" s="59" t="s">
        <v>601</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610</v>
      </c>
      <c r="AP13" s="61" t="s">
        <v>611</v>
      </c>
      <c r="AQ13" s="61" t="s">
        <v>201</v>
      </c>
      <c r="AR13" s="61" t="s">
        <v>612</v>
      </c>
      <c r="AS13" s="61" t="s">
        <v>613</v>
      </c>
      <c r="AT13" s="61" t="s">
        <v>614</v>
      </c>
      <c r="AU13" s="61" t="s">
        <v>615</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85" t="s">
        <v>122</v>
      </c>
      <c r="AX14" s="85" t="s">
        <v>122</v>
      </c>
      <c r="AY14" s="85" t="s">
        <v>122</v>
      </c>
      <c r="AZ14" s="85" t="s">
        <v>122</v>
      </c>
      <c r="BA14" s="85" t="s">
        <v>122</v>
      </c>
      <c r="BB14" s="85" t="s">
        <v>122</v>
      </c>
      <c r="BC14" s="85" t="s">
        <v>122</v>
      </c>
      <c r="BD14" s="85">
        <f t="shared" si="1"/>
        <v>0</v>
      </c>
      <c r="BE14" s="85" t="str">
        <f t="shared" si="2"/>
        <v>Débil</v>
      </c>
      <c r="BF14" s="67"/>
      <c r="BG14" s="69" t="s">
        <v>122</v>
      </c>
      <c r="BH14" s="85" t="str">
        <f t="shared" si="3"/>
        <v>Casilla formulada</v>
      </c>
      <c r="BI14" s="67"/>
      <c r="BJ14" s="85" t="str">
        <f t="shared" si="4"/>
        <v/>
      </c>
      <c r="BK14" s="85" t="str">
        <f t="shared" si="5"/>
        <v/>
      </c>
      <c r="BL14" s="85"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85" t="s">
        <v>122</v>
      </c>
      <c r="AX16" s="85" t="s">
        <v>122</v>
      </c>
      <c r="AY16" s="85" t="s">
        <v>122</v>
      </c>
      <c r="AZ16" s="85" t="s">
        <v>122</v>
      </c>
      <c r="BA16" s="85" t="s">
        <v>122</v>
      </c>
      <c r="BB16" s="85" t="s">
        <v>122</v>
      </c>
      <c r="BC16" s="85" t="s">
        <v>122</v>
      </c>
      <c r="BD16" s="85">
        <f t="shared" si="1"/>
        <v>0</v>
      </c>
      <c r="BE16" s="85" t="str">
        <f t="shared" si="2"/>
        <v>Débil</v>
      </c>
      <c r="BF16" s="67"/>
      <c r="BG16" s="69" t="s">
        <v>122</v>
      </c>
      <c r="BH16" s="85" t="str">
        <f t="shared" si="3"/>
        <v>Casilla formulada</v>
      </c>
      <c r="BI16" s="67"/>
      <c r="BJ16" s="85" t="str">
        <f t="shared" si="4"/>
        <v/>
      </c>
      <c r="BK16" s="85" t="str">
        <f t="shared" si="5"/>
        <v/>
      </c>
      <c r="BL16" s="85"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85" t="s">
        <v>122</v>
      </c>
      <c r="AX18" s="85" t="s">
        <v>122</v>
      </c>
      <c r="AY18" s="85" t="s">
        <v>122</v>
      </c>
      <c r="AZ18" s="85" t="s">
        <v>122</v>
      </c>
      <c r="BA18" s="85" t="s">
        <v>122</v>
      </c>
      <c r="BB18" s="85" t="s">
        <v>122</v>
      </c>
      <c r="BC18" s="85" t="s">
        <v>122</v>
      </c>
      <c r="BD18" s="85">
        <f t="shared" si="1"/>
        <v>0</v>
      </c>
      <c r="BE18" s="85" t="str">
        <f t="shared" si="2"/>
        <v>Débil</v>
      </c>
      <c r="BF18" s="67"/>
      <c r="BG18" s="69" t="s">
        <v>122</v>
      </c>
      <c r="BH18" s="85" t="str">
        <f t="shared" si="3"/>
        <v>Casilla formulada</v>
      </c>
      <c r="BI18" s="67"/>
      <c r="BJ18" s="85" t="str">
        <f t="shared" si="4"/>
        <v/>
      </c>
      <c r="BK18" s="85" t="str">
        <f t="shared" si="5"/>
        <v/>
      </c>
      <c r="BL18" s="85"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85" t="s">
        <v>122</v>
      </c>
      <c r="AX20" s="85" t="s">
        <v>122</v>
      </c>
      <c r="AY20" s="85" t="s">
        <v>122</v>
      </c>
      <c r="AZ20" s="85" t="s">
        <v>122</v>
      </c>
      <c r="BA20" s="85" t="s">
        <v>122</v>
      </c>
      <c r="BB20" s="85" t="s">
        <v>122</v>
      </c>
      <c r="BC20" s="85" t="s">
        <v>122</v>
      </c>
      <c r="BD20" s="85">
        <f t="shared" si="1"/>
        <v>0</v>
      </c>
      <c r="BE20" s="85" t="str">
        <f t="shared" si="2"/>
        <v>Débil</v>
      </c>
      <c r="BF20" s="67"/>
      <c r="BG20" s="69" t="s">
        <v>122</v>
      </c>
      <c r="BH20" s="85" t="str">
        <f t="shared" si="3"/>
        <v>Casilla formulada</v>
      </c>
      <c r="BI20" s="67"/>
      <c r="BJ20" s="85" t="str">
        <f t="shared" si="4"/>
        <v/>
      </c>
      <c r="BK20" s="85" t="str">
        <f t="shared" si="5"/>
        <v/>
      </c>
      <c r="BL20" s="85"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G0mtSoCHVuU6PO901fzDinm31b7n+o0u8uZWh8XZ9eO2YtOGXcPxqAaq0QlPRJJNPirtcuU9Pj+xJpuJbynEIQ==" saltValue="4+yA4wLEvc3c5YlFjOdmPg=="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21">
    <cfRule type="containsText" dxfId="239" priority="23" operator="containsText" text="Si es Riesgo de Corrupción">
      <formula>NOT(ISERROR(SEARCH("Si es Riesgo de Corrupción",J12)))</formula>
    </cfRule>
    <cfRule type="containsText" dxfId="238" priority="24" operator="containsText" text="No es Riesgo de Corrupción">
      <formula>NOT(ISERROR(SEARCH("No es Riesgo de Corrupción",J12)))</formula>
    </cfRule>
  </conditionalFormatting>
  <conditionalFormatting sqref="L12:M21">
    <cfRule type="containsText" dxfId="237" priority="22" operator="containsText" text="Espacio para describir ">
      <formula>NOT(ISERROR(SEARCH("Espacio para describir ",L12)))</formula>
    </cfRule>
  </conditionalFormatting>
  <conditionalFormatting sqref="Q12:AI21 AQ12:AQ21 AV12:BC21 BG12:BG21 BO12:BO21 N12:N21">
    <cfRule type="containsText" dxfId="236" priority="21" operator="containsText" text="Escoger un dato de la lista desplegable">
      <formula>NOT(ISERROR(SEARCH("Escoger un dato de la lista desplegable",N12)))</formula>
    </cfRule>
  </conditionalFormatting>
  <conditionalFormatting sqref="AO12:AO21">
    <cfRule type="containsText" dxfId="235" priority="20" operator="containsText" text="REDACTAR CONTROL">
      <formula>NOT(ISERROR(SEARCH("REDACTAR CONTROL",AO12)))</formula>
    </cfRule>
  </conditionalFormatting>
  <conditionalFormatting sqref="AL12 BR12">
    <cfRule type="containsText" dxfId="234" priority="17" operator="containsText" text="Extremo">
      <formula>NOT(ISERROR(SEARCH("Extremo",AL12)))</formula>
    </cfRule>
    <cfRule type="containsText" dxfId="233" priority="18" operator="containsText" text="Alto">
      <formula>NOT(ISERROR(SEARCH("Alto",AL12)))</formula>
    </cfRule>
    <cfRule type="containsText" dxfId="232"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A35070CE-4A96-4360-9F16-887BCDE8857B}"/>
    <dataValidation allowBlank="1" showInputMessage="1" showErrorMessage="1" prompt="¿Se deja evidencia o rastro de la ejecución del control, que permita a cualquier tercero con la evidencia, llegar a la misma conclusión?." sqref="BC11" xr:uid="{4B494245-112D-4752-9C8E-9BDCB4973763}"/>
    <dataValidation allowBlank="1" showInputMessage="1" showErrorMessage="1" prompt="¿Las observaciones, desviaciones o diferencias identificadas como resultados de la ejecución del control son investigadas y resueltas de manera oportuna?" sqref="BB11" xr:uid="{34C88BAF-53B2-428B-ACC2-E88230A1A33A}"/>
    <dataValidation allowBlank="1" showInputMessage="1" showErrorMessage="1" prompt="¿La fuente de información que se utiliza en el desarrollo del control es información confiable que permita mitigar el riesgo?." sqref="BA11" xr:uid="{131C8115-8AFC-41C9-B30E-A357D2D34C7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D7B7646-0A97-469C-873E-693E35B5C5BF}"/>
    <dataValidation allowBlank="1" showInputMessage="1" showErrorMessage="1" prompt="¿La oportunidad en que se ejecuta el control ayuda a prevenir la mitigación del riesgo o a detectar la materialización del riesgo de manera oportuna?" sqref="AY11" xr:uid="{3007F5E6-9DFF-445B-9804-8C0E63E7A03B}"/>
    <dataValidation allowBlank="1" showInputMessage="1" showErrorMessage="1" prompt="El responsable tiene autoridad y adecuada segregación de funciones en la ejecución del control?" sqref="AX11" xr:uid="{0E14B93A-B849-484B-92B6-FF62C43EBC89}"/>
    <dataValidation allowBlank="1" showInputMessage="1" showErrorMessage="1" prompt="¿Existen un responsable asignado a la ejecución del control?" sqref="AW11" xr:uid="{6473C0C8-9C5C-478F-B82C-3A08F128D06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ED0D6DB8-1387-492A-8199-F962D02C9C0D}"/>
    <dataValidation type="list" allowBlank="1" showInputMessage="1" showErrorMessage="1" prompt="¿Genera Impacto ambiental?" sqref="AI12:AI21" xr:uid="{2A7C6E06-92CF-4F5B-8196-4313DC660687}">
      <formula1>"SI,NO,Escoger un dato de la lista desplegable"</formula1>
    </dataValidation>
    <dataValidation allowBlank="1" showInputMessage="1" showErrorMessage="1" prompt="¿Genera Impacto ambiental?" sqref="AI11" xr:uid="{5FE611F1-E040-4F63-A163-3309AFC1B2FD}"/>
    <dataValidation type="list" allowBlank="1" showInputMessage="1" showErrorMessage="1" prompt="¿Afectar la imagen nacional?" sqref="AH12:AH21" xr:uid="{4AE5F866-3B34-4F19-9AF4-E7F200661A78}">
      <formula1>"SI,NO,Escoger un dato de la lista desplegable"</formula1>
    </dataValidation>
    <dataValidation allowBlank="1" showInputMessage="1" showErrorMessage="1" prompt="¿Afectar la imagen nacional?" sqref="AH11" xr:uid="{93C0B0A2-8D97-4351-B15E-CD1B7CA6930A}"/>
    <dataValidation type="list" allowBlank="1" showInputMessage="1" showErrorMessage="1" prompt="¿Afectar la imagen regional?" sqref="AG12:AG21" xr:uid="{E474EF08-E8BA-4808-81D4-7C1C858C9C4D}">
      <formula1>"SI,NO,Escoger un dato de la lista desplegable"</formula1>
    </dataValidation>
    <dataValidation allowBlank="1" showInputMessage="1" showErrorMessage="1" prompt="¿Afectar la imagen regional?" sqref="AG11" xr:uid="{E14539B1-99B2-4062-8892-C3A4E34A1F47}"/>
    <dataValidation type="list" allowBlank="1" showInputMessage="1" showErrorMessage="1" prompt="¿Ocasionar lesiones físicas o pérdida de vidas humanas?_x000a_NOTA: si esta respuesta es afirmativa, el impacto sera considerado como catastrófico." sqref="AF12:AF21" xr:uid="{C2A7BFCC-DEB4-4D2D-9D0A-083BBF95C23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A7E5DC6-C036-40AE-BCE4-9FCAE74A4472}"/>
    <dataValidation type="list" allowBlank="1" showInputMessage="1" showErrorMessage="1" prompt="¿Generar pérdida de credibilidad del sector?" sqref="AE12:AE21" xr:uid="{4EF2AB1C-3A43-44B9-861F-6C0219117292}">
      <formula1>"SI,NO,Escoger un dato de la lista desplegable"</formula1>
    </dataValidation>
    <dataValidation allowBlank="1" showInputMessage="1" showErrorMessage="1" prompt="¿Generar pérdida de credibilidad del sector?" sqref="AE11" xr:uid="{2C1E88DD-A59F-42A7-9DB7-25D6036E0F1C}"/>
    <dataValidation type="list" allowBlank="1" showInputMessage="1" showErrorMessage="1" prompt="¿Dar lugar a procesos penales?" sqref="AD12:AD21" xr:uid="{63529D81-7033-4EDC-ABD5-10E4A09291E9}">
      <formula1>"SI,NO,Escoger un dato de la lista desplegable"</formula1>
    </dataValidation>
    <dataValidation allowBlank="1" showInputMessage="1" showErrorMessage="1" prompt="¿Dar lugar a procesos penales?" sqref="AD11" xr:uid="{9E9F35C8-3E10-4990-9DA9-DF2478D627C2}"/>
    <dataValidation type="list" allowBlank="1" showInputMessage="1" showErrorMessage="1" prompt="¿Dar lugar a procesos fiscales?" sqref="AC12:AC21" xr:uid="{65573331-DEB3-47EB-B1DD-E00571F24C35}">
      <formula1>"SI,NO,Escoger un dato de la lista desplegable"</formula1>
    </dataValidation>
    <dataValidation allowBlank="1" showInputMessage="1" showErrorMessage="1" prompt="¿Dar lugar a procesos fiscales?" sqref="AC11" xr:uid="{789C7AD3-5CEC-4E8D-918D-BB3DD8DD120E}"/>
    <dataValidation type="list" allowBlank="1" showInputMessage="1" showErrorMessage="1" prompt="¿Dar lugar a procesos disciplinarios?" sqref="AB12:AB21" xr:uid="{17F034AF-85F7-4DAF-852F-BC2F3662C675}">
      <formula1>"SI,NO,Escoger un dato de la lista desplegable"</formula1>
    </dataValidation>
    <dataValidation allowBlank="1" showInputMessage="1" showErrorMessage="1" prompt="¿Dar lugar a procesos disciplinarios?" sqref="AB11" xr:uid="{ADE40C99-E88F-4D09-BEB1-238F3B1D302D}"/>
    <dataValidation type="list" allowBlank="1" showInputMessage="1" showErrorMessage="1" prompt="¿Dar lugar a procesos sancionatorios?" sqref="AA12:AA21" xr:uid="{73F41821-3B89-4B19-A07D-DEFF8E7E70D0}">
      <formula1>"SI,NO,Escoger un dato de la lista desplegable"</formula1>
    </dataValidation>
    <dataValidation allowBlank="1" showInputMessage="1" showErrorMessage="1" prompt="¿Dar lugar a procesos sancionatorios?" sqref="AA11" xr:uid="{4895937F-4EB1-48ED-805F-6C6D07A8AD42}"/>
    <dataValidation type="list" allowBlank="1" showInputMessage="1" showErrorMessage="1" prompt="¿Generar intervención de los órganos de control, de la Fiscalía, u otro ente?" sqref="Z12:Z21" xr:uid="{F2B78EFE-75F1-4997-8407-D76DE44A05A4}">
      <formula1>"SI,NO,Escoger un dato de la lista desplegable"</formula1>
    </dataValidation>
    <dataValidation allowBlank="1" showInputMessage="1" showErrorMessage="1" prompt="¿Generar intervención de los órganos de control, de la Fiscalía, u otro ente?" sqref="Z11" xr:uid="{A50B6B56-490D-4532-B795-F346C097016A}"/>
    <dataValidation type="list" allowBlank="1" showInputMessage="1" showErrorMessage="1" prompt="¿Generar pérdida de información de la Entidad?" sqref="Y12:Y21" xr:uid="{C00E2C8D-B6B1-4E81-BE84-3FC8B256ECDE}">
      <formula1>"SI,NO,Escoger un dato de la lista desplegable"</formula1>
    </dataValidation>
    <dataValidation allowBlank="1" showInputMessage="1" showErrorMessage="1" prompt="¿Generar pérdida de información de la Entidad?" sqref="Y11" xr:uid="{4C388A67-D346-4688-BF57-0AE2F93509F0}"/>
    <dataValidation type="list" allowBlank="1" showInputMessage="1" showErrorMessage="1" prompt="¿Dar lugar al detrimento de calidad de vida de la comunidad por la pérdida del bien o servicios o los recursos públicos?" sqref="X12:X21" xr:uid="{46FA95D5-CEE5-41BE-B141-54FDC46E9CC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4882408-AA02-46C1-9AD6-56CF9DDDE181}"/>
    <dataValidation type="list" allowBlank="1" showInputMessage="1" showErrorMessage="1" prompt="¿Afectar la generación de los productos o la prestación de servicios?" sqref="W12:W21" xr:uid="{0259EE55-1819-4141-8788-144EE1A42314}">
      <formula1>"SI,NO,Escoger un dato de la lista desplegable"</formula1>
    </dataValidation>
    <dataValidation allowBlank="1" showInputMessage="1" showErrorMessage="1" prompt="¿Afectar la generación de los productos o la prestación de servicios?" sqref="W11" xr:uid="{3EB295BA-2A71-41D5-95F1-76A3B22A9DA0}"/>
    <dataValidation type="list" allowBlank="1" showInputMessage="1" showErrorMessage="1" prompt="¿Generar pérdida de recursos económicos?" sqref="V12:V21" xr:uid="{650B163D-76A7-4DD3-8B94-AFFEF189A866}">
      <formula1>"SI,NO,Escoger un dato de la lista desplegable"</formula1>
    </dataValidation>
    <dataValidation allowBlank="1" showInputMessage="1" showErrorMessage="1" prompt="¿Generar pérdida de recursos económicos?" sqref="V11" xr:uid="{641158BF-4E31-4147-9C33-AF045C251C86}"/>
    <dataValidation type="list" allowBlank="1" showInputMessage="1" showErrorMessage="1" prompt="¿Generar pérdida de confianza de la Entidad, afectando su reputación?" sqref="U12:U21" xr:uid="{966E9240-9E8A-4B99-B7D0-F8505DDE43DE}">
      <formula1>"SI,NO,Escoger un dato de la lista desplegable"</formula1>
    </dataValidation>
    <dataValidation allowBlank="1" showInputMessage="1" showErrorMessage="1" prompt="¿Generar pérdida de confianza de la Entidad, afectando su reputación?" sqref="U11" xr:uid="{83088351-B91F-4A6C-88E6-DFFCB55E89C9}"/>
    <dataValidation type="list" allowBlank="1" showInputMessage="1" showErrorMessage="1" prompt="¿Afectar el cumplimiento de la misión del sector al que pertenece la Entidad?" sqref="T12:T21" xr:uid="{7E43739A-31A6-4AB8-BCB2-162CA0B068B9}">
      <formula1>"SI,NO,Escoger un dato de la lista desplegable"</formula1>
    </dataValidation>
    <dataValidation allowBlank="1" showInputMessage="1" showErrorMessage="1" prompt="¿Afectar el cumplimiento de la misión del sector al que pertenece la Entidad?" sqref="T11" xr:uid="{EC1CCFBD-EEB2-4E29-9970-0BF2245053FF}"/>
    <dataValidation type="list" allowBlank="1" showInputMessage="1" showErrorMessage="1" prompt="¿Afectar el cumplimiento de misión de la Entidad?" sqref="S12:S21" xr:uid="{88B7EF39-1D9E-43E3-BCC3-9427259477CC}">
      <formula1>"SI,NO,Escoger un dato de la lista desplegable"</formula1>
    </dataValidation>
    <dataValidation allowBlank="1" showInputMessage="1" showErrorMessage="1" prompt="¿Afectar el cumplimiento de misión de la Entidad?" sqref="S11" xr:uid="{9A4B31D0-AB7E-4DBE-B2B0-24EF1B53ED43}"/>
    <dataValidation type="list" allowBlank="1" showInputMessage="1" showErrorMessage="1" prompt="¿Afectar el cumplimiento de metas y objetivos de la dependencia?" sqref="R12:R21" xr:uid="{5BDB7A26-E88C-4FF5-A688-F7D8C5C9FAB2}">
      <formula1>"SI,NO,Escoger un dato de la lista desplegable"</formula1>
    </dataValidation>
    <dataValidation allowBlank="1" showInputMessage="1" showErrorMessage="1" prompt="¿Afectar el cumplimiento de metas y objetivos de la dependencia?" sqref="R11" xr:uid="{96E9A3F5-7457-46F8-923E-7CDC525F4287}"/>
    <dataValidation type="list" allowBlank="1" showInputMessage="1" showErrorMessage="1" prompt="¿Afectar al grupo de funcionarios del proceso?" sqref="Q12:Q21" xr:uid="{E4E3DB1A-AED2-4FBC-B717-00848C121805}">
      <formula1>"SI,NO,Escoger un dato de la lista desplegable"</formula1>
    </dataValidation>
    <dataValidation allowBlank="1" showInputMessage="1" showErrorMessage="1" prompt="¿Afectar al grupo de funcionarios del proceso?" sqref="Q11" xr:uid="{A7318FF1-8949-4D8D-9F8F-FD096107DE3D}"/>
    <dataValidation allowBlank="1" showInputMessage="1" showErrorMessage="1" prompt="Son los efectos ocasionados por la ocurrencia de un riesgo que afecta los objetivos o procesos de la entidad. Pueden ser una pérdida, un daño, un perjuicio, un detrimento." sqref="M9:M11" xr:uid="{8133EDB6-A411-4D71-810F-91C99A4BED3D}"/>
    <dataValidation type="list" allowBlank="1" showInputMessage="1" showErrorMessage="1" sqref="BG12:BG21" xr:uid="{D184B3C9-DF9E-42EF-8DE7-5B5219766FF9}">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5D929641-88A1-47D5-B8E8-3C68EE94AAE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56504E80-0D56-4884-B0B1-F77B2BAA347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7EA16BCA-C43E-4B90-832F-126EF5275CDD}">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5DD5F2D-4272-4DAE-A901-0DEF7B0120D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2522E107-AD2A-4818-8686-88951BA191CE}">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FFE68181-25B0-44B4-ADA9-F8DB47E1CCA2}">
      <formula1>"Adecuado,Inadecuado,Escoger un dato de la lista desplegable"</formula1>
    </dataValidation>
    <dataValidation type="list" allowBlank="1" showInputMessage="1" showErrorMessage="1" prompt="¿Existen un responsable asignado a la ejecución del control?" sqref="AW12:AW21" xr:uid="{CF1EB5E3-A67E-4573-BEDD-452DF6F8409C}">
      <formula1>"Asignado,No Asignado,Escoger un dato de la lista desplegable"</formula1>
    </dataValidation>
    <dataValidation type="list" allowBlank="1" showInputMessage="1" showErrorMessage="1" sqref="AV12:AV21" xr:uid="{B9AD5D7B-5A19-49DB-85A0-162FC6AE627C}">
      <formula1>"Escoger un dato de la lista desplegable,Preventivo,Detectivo"</formula1>
    </dataValidation>
    <dataValidation type="list" allowBlank="1" showInputMessage="1" showErrorMessage="1" sqref="AQ12:AQ21" xr:uid="{C2F690B8-753C-4826-815B-61752993C4A4}">
      <formula1>"Escoger un dato de la lista desplegable,Por Tramite, Diario, Semanal, Quincenal, Mensual, Bimestral, Trimestral, Semestral,Anual"</formula1>
    </dataValidation>
    <dataValidation type="list" allowBlank="1" showInputMessage="1" showErrorMessage="1" sqref="F12:I21" xr:uid="{738DB137-E7BC-410C-B0C5-B6E6EF891363}">
      <formula1>"SI,NO,Escoger un dato de la lista desplegable"</formula1>
    </dataValidation>
    <dataValidation type="list" allowBlank="1" showInputMessage="1" showErrorMessage="1" sqref="N12:N21" xr:uid="{A2942DFF-4643-44D0-AECC-EC322797EB3F}">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9FC919F-650E-4268-A057-62D2B7CD4344}">
          <x14:formula1>
            <xm:f>DATOS!$J$15:$J$19</xm:f>
          </x14:formula1>
          <xm:sqref>AM12:AM21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FF515-EF3C-4EE0-906A-3BFE957A713D}">
  <sheetPr>
    <pageSetUpPr fitToPage="1"/>
  </sheetPr>
  <dimension ref="B2:BS64"/>
  <sheetViews>
    <sheetView topLeftCell="A2" zoomScale="60" zoomScaleNormal="60" workbookViewId="0">
      <selection activeCell="F12" sqref="F12:F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356.4" x14ac:dyDescent="0.3">
      <c r="B12" s="162">
        <v>1</v>
      </c>
      <c r="C12" s="165" t="s">
        <v>48</v>
      </c>
      <c r="D12" s="155" t="s">
        <v>329</v>
      </c>
      <c r="E12" s="155" t="s">
        <v>339</v>
      </c>
      <c r="F12" s="155" t="s">
        <v>170</v>
      </c>
      <c r="G12" s="155" t="s">
        <v>170</v>
      </c>
      <c r="H12" s="155" t="s">
        <v>170</v>
      </c>
      <c r="I12" s="155" t="s">
        <v>170</v>
      </c>
      <c r="J12" s="155" t="str">
        <f>IF(AND((F12="SI"),(G12="SI"),(H12="SI"),(I12="SI")),"Si es Riesgo de Corrupción","No es Riesgo de Corrupción")</f>
        <v>Si es Riesgo de Corrupción</v>
      </c>
      <c r="K12" s="50">
        <v>1</v>
      </c>
      <c r="L12" s="51" t="s">
        <v>330</v>
      </c>
      <c r="M12" s="157" t="s">
        <v>331</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173</v>
      </c>
      <c r="T12" s="148" t="s">
        <v>173</v>
      </c>
      <c r="U12" s="148" t="s">
        <v>170</v>
      </c>
      <c r="V12" s="148" t="s">
        <v>170</v>
      </c>
      <c r="W12" s="148" t="s">
        <v>173</v>
      </c>
      <c r="X12" s="148" t="s">
        <v>173</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13</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124</v>
      </c>
      <c r="AN12" s="52">
        <v>1</v>
      </c>
      <c r="AO12" s="53" t="s">
        <v>332</v>
      </c>
      <c r="AP12" s="53" t="s">
        <v>333</v>
      </c>
      <c r="AQ12" s="53" t="s">
        <v>334</v>
      </c>
      <c r="AR12" s="53" t="s">
        <v>335</v>
      </c>
      <c r="AS12" s="53" t="s">
        <v>336</v>
      </c>
      <c r="AT12" s="53" t="s">
        <v>337</v>
      </c>
      <c r="AU12" s="53" t="s">
        <v>338</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249"/>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134"/>
      <c r="BN13" s="137"/>
      <c r="BO13" s="169"/>
      <c r="BP13" s="143"/>
      <c r="BQ13" s="125"/>
      <c r="BR13" s="125"/>
      <c r="BS13" s="250"/>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250"/>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250"/>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211.2" x14ac:dyDescent="0.3">
      <c r="B22" s="162">
        <v>2</v>
      </c>
      <c r="C22" s="165" t="s">
        <v>48</v>
      </c>
      <c r="D22" s="155" t="s">
        <v>329</v>
      </c>
      <c r="E22" s="155" t="s">
        <v>340</v>
      </c>
      <c r="F22" s="155" t="s">
        <v>170</v>
      </c>
      <c r="G22" s="155" t="s">
        <v>170</v>
      </c>
      <c r="H22" s="155" t="s">
        <v>170</v>
      </c>
      <c r="I22" s="155" t="s">
        <v>170</v>
      </c>
      <c r="J22" s="155" t="str">
        <f>IF(AND((F22="SI"),(G22="SI"),(H22="SI"),(I22="SI")),"Si es Riesgo de Corrupción","No es Riesgo de Corrupción")</f>
        <v>Si es Riesgo de Corrupción</v>
      </c>
      <c r="K22" s="50">
        <v>1</v>
      </c>
      <c r="L22" s="51" t="s">
        <v>357</v>
      </c>
      <c r="M22" s="157" t="s">
        <v>341</v>
      </c>
      <c r="N22" s="171">
        <v>3</v>
      </c>
      <c r="O22" s="149" t="str">
        <f>IF(N22=1,"Rara vez",IF(N22=2,"Improbable",IF(N22=3,"Posible",IF(N22=4,"Probable",IF(N22=5,"Casi seguro","Definir el nivel de probabilidad")))))</f>
        <v>Posible</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148" t="s">
        <v>170</v>
      </c>
      <c r="R22" s="148" t="s">
        <v>170</v>
      </c>
      <c r="S22" s="148" t="s">
        <v>173</v>
      </c>
      <c r="T22" s="148" t="s">
        <v>173</v>
      </c>
      <c r="U22" s="148" t="s">
        <v>170</v>
      </c>
      <c r="V22" s="148" t="s">
        <v>170</v>
      </c>
      <c r="W22" s="148" t="s">
        <v>173</v>
      </c>
      <c r="X22" s="148" t="s">
        <v>173</v>
      </c>
      <c r="Y22" s="148" t="s">
        <v>170</v>
      </c>
      <c r="Z22" s="148" t="s">
        <v>170</v>
      </c>
      <c r="AA22" s="148" t="s">
        <v>170</v>
      </c>
      <c r="AB22" s="148" t="s">
        <v>170</v>
      </c>
      <c r="AC22" s="148" t="s">
        <v>170</v>
      </c>
      <c r="AD22" s="148" t="s">
        <v>170</v>
      </c>
      <c r="AE22" s="148" t="s">
        <v>170</v>
      </c>
      <c r="AF22" s="148" t="s">
        <v>173</v>
      </c>
      <c r="AG22" s="148" t="s">
        <v>170</v>
      </c>
      <c r="AH22" s="148" t="s">
        <v>170</v>
      </c>
      <c r="AI22" s="148" t="s">
        <v>173</v>
      </c>
      <c r="AJ22" s="148">
        <f>IF(AF22="SI","Impacto Catastrófico por lesoines o perdida de vidas humanas",(COUNTIF(Q22:AE31,"SI")+COUNTIF(AG22:AI31,"SI")))</f>
        <v>13</v>
      </c>
      <c r="AK22" s="148" t="str">
        <f>IF(AJ22=0,"",IF(AND(AJ22&gt;0,AJ22&lt;=5),"Moderado",IF(AND(AJ22&gt;5,AJ22&lt;=11),"Mayor","Catastrófico")))</f>
        <v>Catastrófico</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342</v>
      </c>
      <c r="AP22" s="53" t="s">
        <v>343</v>
      </c>
      <c r="AQ22" s="53" t="s">
        <v>344</v>
      </c>
      <c r="AR22" s="53" t="s">
        <v>345</v>
      </c>
      <c r="AS22" s="53" t="s">
        <v>346</v>
      </c>
      <c r="AT22" s="53" t="s">
        <v>347</v>
      </c>
      <c r="AU22" s="53" t="s">
        <v>348</v>
      </c>
      <c r="AV22" s="53" t="s">
        <v>178</v>
      </c>
      <c r="AW22" s="54" t="s">
        <v>179</v>
      </c>
      <c r="AX22" s="54" t="s">
        <v>180</v>
      </c>
      <c r="AY22" s="54" t="s">
        <v>181</v>
      </c>
      <c r="AZ22" s="54" t="s">
        <v>182</v>
      </c>
      <c r="BA22" s="54" t="s">
        <v>183</v>
      </c>
      <c r="BB22" s="54" t="s">
        <v>184</v>
      </c>
      <c r="BC22" s="54" t="s">
        <v>206</v>
      </c>
      <c r="BD22" s="54">
        <f t="shared" si="0"/>
        <v>100</v>
      </c>
      <c r="BE22" s="54" t="str">
        <f t="shared" si="1"/>
        <v>Fuerte</v>
      </c>
      <c r="BF22" s="53"/>
      <c r="BG22" s="55" t="s">
        <v>186</v>
      </c>
      <c r="BH22" s="54" t="str">
        <f t="shared" si="2"/>
        <v>Siempre se ejecuta</v>
      </c>
      <c r="BI22" s="53"/>
      <c r="BJ22" s="54" t="str">
        <f t="shared" si="3"/>
        <v>FUERTE</v>
      </c>
      <c r="BK22" s="54">
        <f t="shared" si="4"/>
        <v>100</v>
      </c>
      <c r="BL22" s="54" t="str">
        <f t="shared" si="5"/>
        <v>NO</v>
      </c>
      <c r="BM22" s="133" t="str">
        <f>IF(AVERAGE(BK22:BK31)=100,"FUERTE",IF(AND(AVERAGE(BK22:BK31)&lt;=99,AVERAGE(BK22:BK31)&gt;=50),"MODERADA",IF(AVERAGE(BK22:BK31)&lt;50,"DÉBIL",0)))</f>
        <v>FUERTE</v>
      </c>
      <c r="BN22" s="136" t="str">
        <f>IFERROR(IF(BM22="DÉBIL","NO DISMINUYE",IF(AVERAGEIF(AV22:AV31,"Preventivo",BK22:BK31)&gt;=50,"DIRECTAMENTE","NO DISMINUYE")),"NO DISMINUYE")</f>
        <v>DIRECTAMENTE</v>
      </c>
      <c r="BO22" s="168">
        <f>IF(N22=1,1,IF(AND(N22=2,BM22="FUERTE",BN22="DIRECTAMENTE"),N22-1,IF(AND(N22&gt;2,BM22="FUERTE",BN22="DIRECTAMENTE"),N22-2,IF(AND(N22&gt;=2,BM22="MODERADA",BN22="DIRECTAMENTE"),N22-1,N22))))</f>
        <v>1</v>
      </c>
      <c r="BP22" s="142" t="str">
        <f>IF(BO22=1,"Rara vez",IF(BO22=2,"Improbable",IF(BO22=3,"Posible",IF(BO22=4,"Probable",IF(BO22=5,"Casi Seguro",0)))))</f>
        <v>Rara vez</v>
      </c>
      <c r="BQ22" s="124" t="str">
        <f>AK22</f>
        <v>Catastrófico</v>
      </c>
      <c r="BR22" s="124" t="str">
        <f>IF(AND(BP22="Rara Vez",BQ22="Moderado"),"Moderado",IF(AND(BP22="Rara Vez",BQ22="Mayor"),"Alto",IF(AND(BP22="Improbable",BQ22="Moderado"),"Moderado",IF(AND(BP22="Improbable",BQ22="Mayor"),"Alto",IF(AND(BP22="Posible",BQ22="Moderado"),"Alto",IF(AND(BP22="Probable",BQ22="Moderado"),"Alto","Extremo"))))))</f>
        <v>Extremo</v>
      </c>
      <c r="BS22" s="249"/>
    </row>
    <row r="23" spans="2:71" s="57" customFormat="1" ht="330" x14ac:dyDescent="0.3">
      <c r="B23" s="163"/>
      <c r="C23" s="166"/>
      <c r="D23" s="155"/>
      <c r="E23" s="155"/>
      <c r="F23" s="155"/>
      <c r="G23" s="155"/>
      <c r="H23" s="155"/>
      <c r="I23" s="155"/>
      <c r="J23" s="155"/>
      <c r="K23" s="58">
        <v>2</v>
      </c>
      <c r="L23" s="59" t="s">
        <v>358</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349</v>
      </c>
      <c r="AP23" s="61" t="s">
        <v>333</v>
      </c>
      <c r="AQ23" s="61" t="s">
        <v>334</v>
      </c>
      <c r="AR23" s="61" t="s">
        <v>335</v>
      </c>
      <c r="AS23" s="61" t="s">
        <v>350</v>
      </c>
      <c r="AT23" s="61" t="s">
        <v>337</v>
      </c>
      <c r="AU23" s="61" t="s">
        <v>338</v>
      </c>
      <c r="AV23" s="61" t="s">
        <v>178</v>
      </c>
      <c r="AW23" s="62" t="s">
        <v>179</v>
      </c>
      <c r="AX23" s="62" t="s">
        <v>180</v>
      </c>
      <c r="AY23" s="62" t="s">
        <v>181</v>
      </c>
      <c r="AZ23" s="62" t="s">
        <v>182</v>
      </c>
      <c r="BA23" s="62" t="s">
        <v>183</v>
      </c>
      <c r="BB23" s="62" t="s">
        <v>184</v>
      </c>
      <c r="BC23" s="62" t="s">
        <v>206</v>
      </c>
      <c r="BD23" s="62">
        <f t="shared" si="0"/>
        <v>100</v>
      </c>
      <c r="BE23" s="62" t="str">
        <f t="shared" si="1"/>
        <v>Fuerte</v>
      </c>
      <c r="BF23" s="61"/>
      <c r="BG23" s="63" t="s">
        <v>186</v>
      </c>
      <c r="BH23" s="62" t="str">
        <f t="shared" si="2"/>
        <v>Siempre se ejecuta</v>
      </c>
      <c r="BI23" s="61"/>
      <c r="BJ23" s="62" t="str">
        <f t="shared" si="3"/>
        <v>FUERTE</v>
      </c>
      <c r="BK23" s="62">
        <f t="shared" si="4"/>
        <v>100</v>
      </c>
      <c r="BL23" s="62" t="str">
        <f t="shared" si="5"/>
        <v>NO</v>
      </c>
      <c r="BM23" s="134"/>
      <c r="BN23" s="137"/>
      <c r="BO23" s="169"/>
      <c r="BP23" s="143"/>
      <c r="BQ23" s="125"/>
      <c r="BR23" s="125"/>
      <c r="BS23" s="250"/>
    </row>
    <row r="24" spans="2:71" s="57" customFormat="1" ht="264" x14ac:dyDescent="0.3">
      <c r="B24" s="163"/>
      <c r="C24" s="166"/>
      <c r="D24" s="155"/>
      <c r="E24" s="155"/>
      <c r="F24" s="155"/>
      <c r="G24" s="155"/>
      <c r="H24" s="155"/>
      <c r="I24" s="155"/>
      <c r="J24" s="155"/>
      <c r="K24" s="64">
        <v>3</v>
      </c>
      <c r="L24" s="65" t="s">
        <v>359</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351</v>
      </c>
      <c r="AP24" s="67" t="s">
        <v>352</v>
      </c>
      <c r="AQ24" s="67" t="s">
        <v>344</v>
      </c>
      <c r="AR24" s="67" t="s">
        <v>353</v>
      </c>
      <c r="AS24" s="67" t="s">
        <v>354</v>
      </c>
      <c r="AT24" s="67" t="s">
        <v>355</v>
      </c>
      <c r="AU24" s="67" t="s">
        <v>356</v>
      </c>
      <c r="AV24" s="67" t="s">
        <v>178</v>
      </c>
      <c r="AW24" s="68" t="s">
        <v>179</v>
      </c>
      <c r="AX24" s="68" t="s">
        <v>180</v>
      </c>
      <c r="AY24" s="68" t="s">
        <v>181</v>
      </c>
      <c r="AZ24" s="68" t="s">
        <v>182</v>
      </c>
      <c r="BA24" s="68" t="s">
        <v>183</v>
      </c>
      <c r="BB24" s="68" t="s">
        <v>184</v>
      </c>
      <c r="BC24" s="68" t="s">
        <v>206</v>
      </c>
      <c r="BD24" s="68">
        <f t="shared" si="0"/>
        <v>100</v>
      </c>
      <c r="BE24" s="68" t="str">
        <f t="shared" si="1"/>
        <v>Fuerte</v>
      </c>
      <c r="BF24" s="67"/>
      <c r="BG24" s="69" t="s">
        <v>186</v>
      </c>
      <c r="BH24" s="68" t="str">
        <f t="shared" si="2"/>
        <v>Siempre se ejecuta</v>
      </c>
      <c r="BI24" s="67"/>
      <c r="BJ24" s="68" t="str">
        <f t="shared" si="3"/>
        <v>FUERTE</v>
      </c>
      <c r="BK24" s="68">
        <f t="shared" si="4"/>
        <v>100</v>
      </c>
      <c r="BL24" s="68" t="str">
        <f t="shared" si="5"/>
        <v>NO</v>
      </c>
      <c r="BM24" s="134"/>
      <c r="BN24" s="137"/>
      <c r="BO24" s="169"/>
      <c r="BP24" s="143"/>
      <c r="BQ24" s="125"/>
      <c r="BR24" s="125"/>
      <c r="BS24" s="250"/>
    </row>
    <row r="25" spans="2:71" s="57" customFormat="1" ht="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250"/>
    </row>
    <row r="26" spans="2:71" s="57" customFormat="1" ht="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250"/>
    </row>
    <row r="27" spans="2:71" s="57" customFormat="1" ht="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250"/>
    </row>
    <row r="28" spans="2:71" s="57" customFormat="1" ht="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250"/>
    </row>
    <row r="29" spans="2:71" s="57" customFormat="1" ht="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250"/>
    </row>
    <row r="30" spans="2:71" s="57" customFormat="1" ht="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250"/>
    </row>
    <row r="31" spans="2:71" s="57" customFormat="1" ht="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251"/>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sheetData>
  <sheetProtection algorithmName="SHA-512" hashValue="4s03fiMsrH2Sk8QJWJfu5sSHzF3zVT9bGhDRB2Etqpc1llLbJC83dDb/myC982eoHEdL+eO6GdAWZiCEhbX7zw==" saltValue="Xm08n4CbGCTwshQF6XvFiA=="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15" priority="23" operator="containsText" text="Si es Riesgo de Corrupción">
      <formula>NOT(ISERROR(SEARCH("Si es Riesgo de Corrupción",J12)))</formula>
    </cfRule>
    <cfRule type="containsText" dxfId="214" priority="24" operator="containsText" text="No es Riesgo de Corrupción">
      <formula>NOT(ISERROR(SEARCH("No es Riesgo de Corrupción",J12)))</formula>
    </cfRule>
  </conditionalFormatting>
  <conditionalFormatting sqref="L12:M21">
    <cfRule type="containsText" dxfId="213" priority="22" operator="containsText" text="Espacio para describir ">
      <formula>NOT(ISERROR(SEARCH("Espacio para describir ",L12)))</formula>
    </cfRule>
  </conditionalFormatting>
  <conditionalFormatting sqref="N12:N61 Q12:AI61 AQ12:AQ61 AV12:BC61 BG12:BG61 BO12:BO61">
    <cfRule type="containsText" dxfId="212" priority="21" operator="containsText" text="Escoger un dato de la lista desplegable">
      <formula>NOT(ISERROR(SEARCH("Escoger un dato de la lista desplegable",N12)))</formula>
    </cfRule>
  </conditionalFormatting>
  <conditionalFormatting sqref="AO12:AO61">
    <cfRule type="containsText" dxfId="211" priority="20" operator="containsText" text="REDACTAR CONTROL">
      <formula>NOT(ISERROR(SEARCH("REDACTAR CONTROL",AO12)))</formula>
    </cfRule>
  </conditionalFormatting>
  <conditionalFormatting sqref="AL12 BR12">
    <cfRule type="containsText" dxfId="210" priority="17" operator="containsText" text="Extremo">
      <formula>NOT(ISERROR(SEARCH("Extremo",AL12)))</formula>
    </cfRule>
    <cfRule type="containsText" dxfId="209" priority="18" operator="containsText" text="Alto">
      <formula>NOT(ISERROR(SEARCH("Alto",AL12)))</formula>
    </cfRule>
    <cfRule type="containsText" dxfId="208" priority="19" operator="containsText" text="Moderado">
      <formula>NOT(ISERROR(SEARCH("Moderado",AL12)))</formula>
    </cfRule>
  </conditionalFormatting>
  <conditionalFormatting sqref="L22:M31">
    <cfRule type="containsText" dxfId="207" priority="16" operator="containsText" text="Espacio para describir ">
      <formula>NOT(ISERROR(SEARCH("Espacio para describir ",L22)))</formula>
    </cfRule>
  </conditionalFormatting>
  <conditionalFormatting sqref="AL22 BR22">
    <cfRule type="containsText" dxfId="206" priority="13" operator="containsText" text="Extremo">
      <formula>NOT(ISERROR(SEARCH("Extremo",AL22)))</formula>
    </cfRule>
    <cfRule type="containsText" dxfId="205" priority="14" operator="containsText" text="Alto">
      <formula>NOT(ISERROR(SEARCH("Alto",AL22)))</formula>
    </cfRule>
    <cfRule type="containsText" dxfId="204" priority="15" operator="containsText" text="Moderado">
      <formula>NOT(ISERROR(SEARCH("Moderado",AL22)))</formula>
    </cfRule>
  </conditionalFormatting>
  <conditionalFormatting sqref="L32:M41">
    <cfRule type="containsText" dxfId="203" priority="12" operator="containsText" text="Espacio para describir ">
      <formula>NOT(ISERROR(SEARCH("Espacio para describir ",L32)))</formula>
    </cfRule>
  </conditionalFormatting>
  <conditionalFormatting sqref="AL32 BR32">
    <cfRule type="containsText" dxfId="202" priority="9" operator="containsText" text="Extremo">
      <formula>NOT(ISERROR(SEARCH("Extremo",AL32)))</formula>
    </cfRule>
    <cfRule type="containsText" dxfId="201" priority="10" operator="containsText" text="Alto">
      <formula>NOT(ISERROR(SEARCH("Alto",AL32)))</formula>
    </cfRule>
    <cfRule type="containsText" dxfId="200" priority="11" operator="containsText" text="Moderado">
      <formula>NOT(ISERROR(SEARCH("Moderado",AL32)))</formula>
    </cfRule>
  </conditionalFormatting>
  <conditionalFormatting sqref="L42:M51">
    <cfRule type="containsText" dxfId="199" priority="8" operator="containsText" text="Espacio para describir ">
      <formula>NOT(ISERROR(SEARCH("Espacio para describir ",L42)))</formula>
    </cfRule>
  </conditionalFormatting>
  <conditionalFormatting sqref="AL42 BR42">
    <cfRule type="containsText" dxfId="198" priority="5" operator="containsText" text="Extremo">
      <formula>NOT(ISERROR(SEARCH("Extremo",AL42)))</formula>
    </cfRule>
    <cfRule type="containsText" dxfId="197" priority="6" operator="containsText" text="Alto">
      <formula>NOT(ISERROR(SEARCH("Alto",AL42)))</formula>
    </cfRule>
    <cfRule type="containsText" dxfId="196" priority="7" operator="containsText" text="Moderado">
      <formula>NOT(ISERROR(SEARCH("Moderado",AL42)))</formula>
    </cfRule>
  </conditionalFormatting>
  <conditionalFormatting sqref="L52:M61">
    <cfRule type="containsText" dxfId="195" priority="4" operator="containsText" text="Espacio para describir ">
      <formula>NOT(ISERROR(SEARCH("Espacio para describir ",L52)))</formula>
    </cfRule>
  </conditionalFormatting>
  <conditionalFormatting sqref="AL52 BR52">
    <cfRule type="containsText" dxfId="194" priority="1" operator="containsText" text="Extremo">
      <formula>NOT(ISERROR(SEARCH("Extremo",AL52)))</formula>
    </cfRule>
    <cfRule type="containsText" dxfId="193" priority="2" operator="containsText" text="Alto">
      <formula>NOT(ISERROR(SEARCH("Alto",AL52)))</formula>
    </cfRule>
    <cfRule type="containsText" dxfId="19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FC76C73-354A-4144-839B-876F8EE8A187}"/>
    <dataValidation allowBlank="1" showInputMessage="1" showErrorMessage="1" prompt="¿Se deja evidencia o rastro de la ejecución del control, que permita a cualquier tercero con la evidencia, llegar a la misma conclusión?." sqref="BC11" xr:uid="{EDA90646-EAC9-4539-BFAE-832F6076844D}"/>
    <dataValidation allowBlank="1" showInputMessage="1" showErrorMessage="1" prompt="¿Las observaciones, desviaciones o diferencias identificadas como resultados de la ejecución del control son investigadas y resueltas de manera oportuna?" sqref="BB11" xr:uid="{C83B20F0-49FE-4BC3-BB15-4FC6235A6CE1}"/>
    <dataValidation allowBlank="1" showInputMessage="1" showErrorMessage="1" prompt="¿La fuente de información que se utiliza en el desarrollo del control es información confiable que permita mitigar el riesgo?." sqref="BA11" xr:uid="{407945B8-6757-49A2-9EF6-969802E6999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C00FA53-75F9-4A21-8B90-31441A4C0641}"/>
    <dataValidation allowBlank="1" showInputMessage="1" showErrorMessage="1" prompt="¿La oportunidad en que se ejecuta el control ayuda a prevenir la mitigación del riesgo o a detectar la materialización del riesgo de manera oportuna?" sqref="AY11" xr:uid="{96D72B16-8C43-4A5F-AC64-1C9572F9B0AE}"/>
    <dataValidation allowBlank="1" showInputMessage="1" showErrorMessage="1" prompt="El responsable tiene autoridad y adecuada segregación de funciones en la ejecución del control?" sqref="AX11" xr:uid="{610B11E4-1EE2-4E3F-B702-E6E3EFCE9175}"/>
    <dataValidation allowBlank="1" showInputMessage="1" showErrorMessage="1" prompt="¿Existen un responsable asignado a la ejecución del control?" sqref="AW11" xr:uid="{9298D5DD-2D4C-411D-A4F0-58B3E65F8CD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4A8D5937-04EF-4003-B686-EC106731C868}"/>
    <dataValidation type="list" allowBlank="1" showInputMessage="1" showErrorMessage="1" prompt="¿Genera Impacto ambiental?" sqref="AI12:AI61" xr:uid="{3A76913F-8363-49B6-B08E-5B204239CFC6}">
      <formula1>"SI,NO,Escoger un dato de la lista desplegable"</formula1>
    </dataValidation>
    <dataValidation allowBlank="1" showInputMessage="1" showErrorMessage="1" prompt="¿Genera Impacto ambiental?" sqref="AI11" xr:uid="{3B35381E-5C6C-4A9C-B168-D9193B9D2D01}"/>
    <dataValidation type="list" allowBlank="1" showInputMessage="1" showErrorMessage="1" prompt="¿Afectar la imagen nacional?" sqref="AH12:AH61" xr:uid="{A1F6359D-6B68-43F6-9424-422FD3F3DB0A}">
      <formula1>"SI,NO,Escoger un dato de la lista desplegable"</formula1>
    </dataValidation>
    <dataValidation allowBlank="1" showInputMessage="1" showErrorMessage="1" prompt="¿Afectar la imagen nacional?" sqref="AH11" xr:uid="{0E132CF6-A648-4DBC-93E8-192C62801829}"/>
    <dataValidation type="list" allowBlank="1" showInputMessage="1" showErrorMessage="1" prompt="¿Afectar la imagen regional?" sqref="AG12:AG61" xr:uid="{76FE3CE0-B71B-409C-A595-24453EAE18BC}">
      <formula1>"SI,NO,Escoger un dato de la lista desplegable"</formula1>
    </dataValidation>
    <dataValidation allowBlank="1" showInputMessage="1" showErrorMessage="1" prompt="¿Afectar la imagen regional?" sqref="AG11" xr:uid="{C7F55A17-678E-44E5-B743-85F4F85F772B}"/>
    <dataValidation type="list" allowBlank="1" showInputMessage="1" showErrorMessage="1" prompt="¿Ocasionar lesiones físicas o pérdida de vidas humanas?_x000a_NOTA: si esta respuesta es afirmativa, el impacto sera considerado como catastrófico." sqref="AF12:AF61" xr:uid="{B3F57A1C-FC06-48EB-A1F6-C69A73DAFFB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6EAF4FC0-D542-442B-AD76-E8E5BABE221F}"/>
    <dataValidation type="list" allowBlank="1" showInputMessage="1" showErrorMessage="1" prompt="¿Generar pérdida de credibilidad del sector?" sqref="AE12:AE61" xr:uid="{AD2CDA26-194B-4501-811F-6ECF3B2C845D}">
      <formula1>"SI,NO,Escoger un dato de la lista desplegable"</formula1>
    </dataValidation>
    <dataValidation allowBlank="1" showInputMessage="1" showErrorMessage="1" prompt="¿Generar pérdida de credibilidad del sector?" sqref="AE11" xr:uid="{A6EAB5A6-347B-4F82-9F34-730831D3834E}"/>
    <dataValidation type="list" allowBlank="1" showInputMessage="1" showErrorMessage="1" prompt="¿Dar lugar a procesos penales?" sqref="AD12:AD61" xr:uid="{E683686F-ED40-41DC-8267-F162EC5C8962}">
      <formula1>"SI,NO,Escoger un dato de la lista desplegable"</formula1>
    </dataValidation>
    <dataValidation allowBlank="1" showInputMessage="1" showErrorMessage="1" prompt="¿Dar lugar a procesos penales?" sqref="AD11" xr:uid="{356721F1-0B93-4464-8809-5EC8C5DA1EF1}"/>
    <dataValidation type="list" allowBlank="1" showInputMessage="1" showErrorMessage="1" prompt="¿Dar lugar a procesos fiscales?" sqref="AC12:AC61" xr:uid="{4CB08CC9-5CF8-470D-8805-454A4239848C}">
      <formula1>"SI,NO,Escoger un dato de la lista desplegable"</formula1>
    </dataValidation>
    <dataValidation allowBlank="1" showInputMessage="1" showErrorMessage="1" prompt="¿Dar lugar a procesos fiscales?" sqref="AC11" xr:uid="{EEB6C943-1C62-407B-AF14-8AA91C499FEA}"/>
    <dataValidation type="list" allowBlank="1" showInputMessage="1" showErrorMessage="1" prompt="¿Dar lugar a procesos disciplinarios?" sqref="AB12:AB61" xr:uid="{31EEDADB-C6EF-4036-A3A3-80AE24DEF9CD}">
      <formula1>"SI,NO,Escoger un dato de la lista desplegable"</formula1>
    </dataValidation>
    <dataValidation allowBlank="1" showInputMessage="1" showErrorMessage="1" prompt="¿Dar lugar a procesos disciplinarios?" sqref="AB11" xr:uid="{E82680ED-7300-4EC9-AB4B-ACD74963405D}"/>
    <dataValidation type="list" allowBlank="1" showInputMessage="1" showErrorMessage="1" prompt="¿Dar lugar a procesos sancionatorios?" sqref="AA12:AA61" xr:uid="{517AC3A8-20F3-4371-9415-2DC5ABB4DC2E}">
      <formula1>"SI,NO,Escoger un dato de la lista desplegable"</formula1>
    </dataValidation>
    <dataValidation allowBlank="1" showInputMessage="1" showErrorMessage="1" prompt="¿Dar lugar a procesos sancionatorios?" sqref="AA11" xr:uid="{EB636A3B-56FA-447D-8EC1-459132B39705}"/>
    <dataValidation type="list" allowBlank="1" showInputMessage="1" showErrorMessage="1" prompt="¿Generar intervención de los órganos de control, de la Fiscalía, u otro ente?" sqref="Z12:Z61" xr:uid="{542500AD-E39C-43B0-ADF6-1A5350B522E2}">
      <formula1>"SI,NO,Escoger un dato de la lista desplegable"</formula1>
    </dataValidation>
    <dataValidation allowBlank="1" showInputMessage="1" showErrorMessage="1" prompt="¿Generar intervención de los órganos de control, de la Fiscalía, u otro ente?" sqref="Z11" xr:uid="{323559DE-DDB4-41DC-8C98-18D02FA4DC3B}"/>
    <dataValidation type="list" allowBlank="1" showInputMessage="1" showErrorMessage="1" prompt="¿Generar pérdida de información de la Entidad?" sqref="Y12:Y61" xr:uid="{27BE1691-9501-4958-A663-8A47A47C4CA2}">
      <formula1>"SI,NO,Escoger un dato de la lista desplegable"</formula1>
    </dataValidation>
    <dataValidation allowBlank="1" showInputMessage="1" showErrorMessage="1" prompt="¿Generar pérdida de información de la Entidad?" sqref="Y11" xr:uid="{E28EEF5B-4035-4369-A38E-9B63E78E96A8}"/>
    <dataValidation type="list" allowBlank="1" showInputMessage="1" showErrorMessage="1" prompt="¿Dar lugar al detrimento de calidad de vida de la comunidad por la pérdida del bien o servicios o los recursos públicos?" sqref="X12:X61" xr:uid="{06821E8B-C1AA-41E3-BAEF-AB53C1C0A4A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A6AF2B2-8DB2-4F01-8153-E6F6A382EC82}"/>
    <dataValidation type="list" allowBlank="1" showInputMessage="1" showErrorMessage="1" prompt="¿Afectar la generación de los productos o la prestación de servicios?" sqref="W12:W61" xr:uid="{FF8778D0-CBDC-43E3-851E-C42FC2E71E49}">
      <formula1>"SI,NO,Escoger un dato de la lista desplegable"</formula1>
    </dataValidation>
    <dataValidation allowBlank="1" showInputMessage="1" showErrorMessage="1" prompt="¿Afectar la generación de los productos o la prestación de servicios?" sqref="W11" xr:uid="{852C44D7-9FDC-4E85-92AC-95079DFDE5F5}"/>
    <dataValidation type="list" allowBlank="1" showInputMessage="1" showErrorMessage="1" prompt="¿Generar pérdida de recursos económicos?" sqref="V12:V61" xr:uid="{11956ECA-BBB7-401C-BDEE-B7564453C27D}">
      <formula1>"SI,NO,Escoger un dato de la lista desplegable"</formula1>
    </dataValidation>
    <dataValidation allowBlank="1" showInputMessage="1" showErrorMessage="1" prompt="¿Generar pérdida de recursos económicos?" sqref="V11" xr:uid="{45949F7C-57F4-4548-91BE-4C561A6CCA4A}"/>
    <dataValidation type="list" allowBlank="1" showInputMessage="1" showErrorMessage="1" prompt="¿Generar pérdida de confianza de la Entidad, afectando su reputación?" sqref="U12:U61" xr:uid="{88644927-D779-41A5-8B7F-43FE71B67A36}">
      <formula1>"SI,NO,Escoger un dato de la lista desplegable"</formula1>
    </dataValidation>
    <dataValidation allowBlank="1" showInputMessage="1" showErrorMessage="1" prompt="¿Generar pérdida de confianza de la Entidad, afectando su reputación?" sqref="U11" xr:uid="{89C6A789-71D1-48B5-B2C7-3289BF383131}"/>
    <dataValidation type="list" allowBlank="1" showInputMessage="1" showErrorMessage="1" prompt="¿Afectar el cumplimiento de la misión del sector al que pertenece la Entidad?" sqref="T12:T61" xr:uid="{40B91011-AD4C-48DB-AF27-D56F3BB381DC}">
      <formula1>"SI,NO,Escoger un dato de la lista desplegable"</formula1>
    </dataValidation>
    <dataValidation allowBlank="1" showInputMessage="1" showErrorMessage="1" prompt="¿Afectar el cumplimiento de la misión del sector al que pertenece la Entidad?" sqref="T11" xr:uid="{D3FC6ACA-6878-4ADE-98F4-54FBAD8C96EA}"/>
    <dataValidation type="list" allowBlank="1" showInputMessage="1" showErrorMessage="1" prompt="¿Afectar el cumplimiento de misión de la Entidad?" sqref="S12:S61" xr:uid="{4C6C42F9-E301-466E-9FB2-8F814F4CF028}">
      <formula1>"SI,NO,Escoger un dato de la lista desplegable"</formula1>
    </dataValidation>
    <dataValidation allowBlank="1" showInputMessage="1" showErrorMessage="1" prompt="¿Afectar el cumplimiento de misión de la Entidad?" sqref="S11" xr:uid="{FD63D1FF-CB6F-496D-BF6A-1CDF6485749E}"/>
    <dataValidation type="list" allowBlank="1" showInputMessage="1" showErrorMessage="1" prompt="¿Afectar el cumplimiento de metas y objetivos de la dependencia?" sqref="R12:R61" xr:uid="{4EC1C0FE-5962-473F-8C89-52BAA39E8C00}">
      <formula1>"SI,NO,Escoger un dato de la lista desplegable"</formula1>
    </dataValidation>
    <dataValidation allowBlank="1" showInputMessage="1" showErrorMessage="1" prompt="¿Afectar el cumplimiento de metas y objetivos de la dependencia?" sqref="R11" xr:uid="{839EE953-4CD0-4036-A659-2CF10DBF2699}"/>
    <dataValidation type="list" allowBlank="1" showInputMessage="1" showErrorMessage="1" prompt="¿Afectar al grupo de funcionarios del proceso?" sqref="Q12:Q61" xr:uid="{31E307D9-FE51-496F-B485-42216A79B0BB}">
      <formula1>"SI,NO,Escoger un dato de la lista desplegable"</formula1>
    </dataValidation>
    <dataValidation allowBlank="1" showInputMessage="1" showErrorMessage="1" prompt="¿Afectar al grupo de funcionarios del proceso?" sqref="Q11" xr:uid="{C9EAE15C-4240-40BF-9641-896DE784E04E}"/>
    <dataValidation allowBlank="1" showInputMessage="1" showErrorMessage="1" prompt="Son los efectos ocasionados por la ocurrencia de un riesgo que afecta los objetivos o procesos de la entidad. Pueden ser una pérdida, un daño, un perjuicio, un detrimento." sqref="M9:M11" xr:uid="{ADE512C7-0918-4E2E-826F-B04A8D40E784}"/>
    <dataValidation type="list" allowBlank="1" showInputMessage="1" showErrorMessage="1" sqref="BG12:BG61" xr:uid="{CD1F2C22-ABFA-4A66-9E8D-E1450059DF7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780981B9-B07E-44EC-8A1D-EE792499ABEA}">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F1D5A5AB-E503-46F4-8DDF-652D2A3830D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4D10465-879A-4593-B8ED-54DF697D1BC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23009B6-4B08-4291-9B29-FC0FC2079A7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A63AD2A-85E4-46B5-AAAA-6C89B50B2009}">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C939EBA2-6953-4D2A-94DC-7A374D14F6AC}">
      <formula1>"Adecuado,Inadecuado,Escoger un dato de la lista desplegable"</formula1>
    </dataValidation>
    <dataValidation type="list" allowBlank="1" showInputMessage="1" showErrorMessage="1" prompt="¿Existen un responsable asignado a la ejecución del control?" sqref="AW12:AW61" xr:uid="{5BD4FB9E-053E-40DC-A3D4-34317051DA43}">
      <formula1>"Asignado,No Asignado,Escoger un dato de la lista desplegable"</formula1>
    </dataValidation>
    <dataValidation type="list" allowBlank="1" showInputMessage="1" showErrorMessage="1" sqref="AV12:AV61" xr:uid="{4E23DDF3-4B30-4E7C-8679-94A4CAA2DFE4}">
      <formula1>"Escoger un dato de la lista desplegable,Preventivo,Detectivo"</formula1>
    </dataValidation>
    <dataValidation type="list" allowBlank="1" showInputMessage="1" showErrorMessage="1" sqref="AQ12:AQ61" xr:uid="{EDA2AB5C-14B4-45AB-B978-451FA3883F2C}">
      <formula1>"Escoger un dato de la lista desplegable,Por Tramite, Diario, Semanal, Quincenal, Mensual, Bimestral, Trimestral, Semestral,Anual"</formula1>
    </dataValidation>
    <dataValidation type="list" allowBlank="1" showInputMessage="1" showErrorMessage="1" sqref="F12:I61" xr:uid="{A4E1E782-EE08-4197-A121-3E4DCFAF6D03}">
      <formula1>"SI,NO,Escoger un dato de la lista desplegable"</formula1>
    </dataValidation>
    <dataValidation type="list" allowBlank="1" showInputMessage="1" showErrorMessage="1" sqref="N12:N61" xr:uid="{A6122E7C-DE7B-43EE-8C6A-A04CA5979CF9}">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530A5A-9CBA-407F-AA68-1FA328835073}">
          <x14:formula1>
            <xm:f>DATOS!$J$15:$J$19</xm:f>
          </x14:formula1>
          <xm:sqref>AM12:AM61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038A-4720-44C3-9A64-C87999025069}">
  <sheetPr>
    <pageSetUpPr fitToPage="1"/>
  </sheetPr>
  <dimension ref="B2:BS63"/>
  <sheetViews>
    <sheetView zoomScale="55" zoomScaleNormal="55" workbookViewId="0">
      <selection activeCell="L12" sqref="L12"/>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47.6" customHeight="1" x14ac:dyDescent="0.3">
      <c r="B12" s="162">
        <v>1</v>
      </c>
      <c r="C12" s="165" t="s">
        <v>67</v>
      </c>
      <c r="D12" s="155" t="s">
        <v>425</v>
      </c>
      <c r="E12" s="155" t="s">
        <v>426</v>
      </c>
      <c r="F12" s="155" t="s">
        <v>170</v>
      </c>
      <c r="G12" s="155" t="s">
        <v>170</v>
      </c>
      <c r="H12" s="155" t="s">
        <v>170</v>
      </c>
      <c r="I12" s="155" t="s">
        <v>170</v>
      </c>
      <c r="J12" s="155" t="str">
        <f>IF(AND((F12="SI"),(G12="SI"),(H12="SI"),(I12="SI")),"Si es Riesgo de Corrupción","No es Riesgo de Corrupción")</f>
        <v>Si es Riesgo de Corrupción</v>
      </c>
      <c r="K12" s="50">
        <v>1</v>
      </c>
      <c r="L12" s="51" t="s">
        <v>427</v>
      </c>
      <c r="M12" s="157" t="s">
        <v>438</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170</v>
      </c>
      <c r="T12" s="148" t="s">
        <v>170</v>
      </c>
      <c r="U12" s="148" t="s">
        <v>170</v>
      </c>
      <c r="V12" s="148" t="s">
        <v>170</v>
      </c>
      <c r="W12" s="148" t="s">
        <v>170</v>
      </c>
      <c r="X12" s="148" t="s">
        <v>173</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16</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429</v>
      </c>
      <c r="AP12" s="53" t="s">
        <v>430</v>
      </c>
      <c r="AQ12" s="53" t="s">
        <v>303</v>
      </c>
      <c r="AR12" s="53" t="s">
        <v>431</v>
      </c>
      <c r="AS12" s="53" t="s">
        <v>432</v>
      </c>
      <c r="AT12" s="53" t="s">
        <v>439</v>
      </c>
      <c r="AU12" s="53" t="s">
        <v>433</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437</v>
      </c>
    </row>
    <row r="13" spans="2:71" s="57" customFormat="1" ht="143.4" customHeight="1" x14ac:dyDescent="0.3">
      <c r="B13" s="163"/>
      <c r="C13" s="166"/>
      <c r="D13" s="155"/>
      <c r="E13" s="155"/>
      <c r="F13" s="155"/>
      <c r="G13" s="155"/>
      <c r="H13" s="155"/>
      <c r="I13" s="155"/>
      <c r="J13" s="155"/>
      <c r="K13" s="58">
        <v>2</v>
      </c>
      <c r="L13" s="59" t="s">
        <v>428</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434</v>
      </c>
      <c r="AP13" s="61" t="s">
        <v>430</v>
      </c>
      <c r="AQ13" s="61" t="s">
        <v>219</v>
      </c>
      <c r="AR13" s="61" t="s">
        <v>435</v>
      </c>
      <c r="AS13" s="61" t="s">
        <v>440</v>
      </c>
      <c r="AT13" s="61" t="s">
        <v>441</v>
      </c>
      <c r="AU13" s="61" t="s">
        <v>436</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sheetData>
  <sheetProtection algorithmName="SHA-512" hashValue="k0j4zOi3CCT8ejasS9qm7xMQuqOkOSYWXgyE7fFTFbYrB6Ty+cTFTMX+WYECb15HHWYcxYYrnkrND6iUSaAfRA==" saltValue="ryW/0dcwakdWqliD+y3MFg=="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91" priority="23" operator="containsText" text="Si es Riesgo de Corrupción">
      <formula>NOT(ISERROR(SEARCH("Si es Riesgo de Corrupción",J12)))</formula>
    </cfRule>
    <cfRule type="containsText" dxfId="190" priority="24" operator="containsText" text="No es Riesgo de Corrupción">
      <formula>NOT(ISERROR(SEARCH("No es Riesgo de Corrupción",J12)))</formula>
    </cfRule>
  </conditionalFormatting>
  <conditionalFormatting sqref="L12:M21">
    <cfRule type="containsText" dxfId="189" priority="22" operator="containsText" text="Espacio para describir ">
      <formula>NOT(ISERROR(SEARCH("Espacio para describir ",L12)))</formula>
    </cfRule>
  </conditionalFormatting>
  <conditionalFormatting sqref="Q12:AI61 AQ12:AQ61 AV12:BC61 BG12:BG61 BO12:BO61 N12:N61">
    <cfRule type="containsText" dxfId="188" priority="21" operator="containsText" text="Escoger un dato de la lista desplegable">
      <formula>NOT(ISERROR(SEARCH("Escoger un dato de la lista desplegable",N12)))</formula>
    </cfRule>
  </conditionalFormatting>
  <conditionalFormatting sqref="AO12:AO61">
    <cfRule type="containsText" dxfId="187" priority="20" operator="containsText" text="REDACTAR CONTROL">
      <formula>NOT(ISERROR(SEARCH("REDACTAR CONTROL",AO12)))</formula>
    </cfRule>
  </conditionalFormatting>
  <conditionalFormatting sqref="AL12 BR12">
    <cfRule type="containsText" dxfId="186" priority="17" operator="containsText" text="Extremo">
      <formula>NOT(ISERROR(SEARCH("Extremo",AL12)))</formula>
    </cfRule>
    <cfRule type="containsText" dxfId="185" priority="18" operator="containsText" text="Alto">
      <formula>NOT(ISERROR(SEARCH("Alto",AL12)))</formula>
    </cfRule>
    <cfRule type="containsText" dxfId="184" priority="19" operator="containsText" text="Moderado">
      <formula>NOT(ISERROR(SEARCH("Moderado",AL12)))</formula>
    </cfRule>
  </conditionalFormatting>
  <conditionalFormatting sqref="L22:M31">
    <cfRule type="containsText" dxfId="183" priority="16" operator="containsText" text="Espacio para describir ">
      <formula>NOT(ISERROR(SEARCH("Espacio para describir ",L22)))</formula>
    </cfRule>
  </conditionalFormatting>
  <conditionalFormatting sqref="AL22 BR22">
    <cfRule type="containsText" dxfId="182" priority="13" operator="containsText" text="Extremo">
      <formula>NOT(ISERROR(SEARCH("Extremo",AL22)))</formula>
    </cfRule>
    <cfRule type="containsText" dxfId="181" priority="14" operator="containsText" text="Alto">
      <formula>NOT(ISERROR(SEARCH("Alto",AL22)))</formula>
    </cfRule>
    <cfRule type="containsText" dxfId="180" priority="15" operator="containsText" text="Moderado">
      <formula>NOT(ISERROR(SEARCH("Moderado",AL22)))</formula>
    </cfRule>
  </conditionalFormatting>
  <conditionalFormatting sqref="L32:M41">
    <cfRule type="containsText" dxfId="179" priority="12" operator="containsText" text="Espacio para describir ">
      <formula>NOT(ISERROR(SEARCH("Espacio para describir ",L32)))</formula>
    </cfRule>
  </conditionalFormatting>
  <conditionalFormatting sqref="AL32 BR32">
    <cfRule type="containsText" dxfId="178" priority="9" operator="containsText" text="Extremo">
      <formula>NOT(ISERROR(SEARCH("Extremo",AL32)))</formula>
    </cfRule>
    <cfRule type="containsText" dxfId="177" priority="10" operator="containsText" text="Alto">
      <formula>NOT(ISERROR(SEARCH("Alto",AL32)))</formula>
    </cfRule>
    <cfRule type="containsText" dxfId="176" priority="11" operator="containsText" text="Moderado">
      <formula>NOT(ISERROR(SEARCH("Moderado",AL32)))</formula>
    </cfRule>
  </conditionalFormatting>
  <conditionalFormatting sqref="L42:M51">
    <cfRule type="containsText" dxfId="175" priority="8" operator="containsText" text="Espacio para describir ">
      <formula>NOT(ISERROR(SEARCH("Espacio para describir ",L42)))</formula>
    </cfRule>
  </conditionalFormatting>
  <conditionalFormatting sqref="AL42 BR42">
    <cfRule type="containsText" dxfId="174" priority="5" operator="containsText" text="Extremo">
      <formula>NOT(ISERROR(SEARCH("Extremo",AL42)))</formula>
    </cfRule>
    <cfRule type="containsText" dxfId="173" priority="6" operator="containsText" text="Alto">
      <formula>NOT(ISERROR(SEARCH("Alto",AL42)))</formula>
    </cfRule>
    <cfRule type="containsText" dxfId="172" priority="7" operator="containsText" text="Moderado">
      <formula>NOT(ISERROR(SEARCH("Moderado",AL42)))</formula>
    </cfRule>
  </conditionalFormatting>
  <conditionalFormatting sqref="L52:M61">
    <cfRule type="containsText" dxfId="171" priority="4" operator="containsText" text="Espacio para describir ">
      <formula>NOT(ISERROR(SEARCH("Espacio para describir ",L52)))</formula>
    </cfRule>
  </conditionalFormatting>
  <conditionalFormatting sqref="AL52 BR52">
    <cfRule type="containsText" dxfId="170" priority="1" operator="containsText" text="Extremo">
      <formula>NOT(ISERROR(SEARCH("Extremo",AL52)))</formula>
    </cfRule>
    <cfRule type="containsText" dxfId="169" priority="2" operator="containsText" text="Alto">
      <formula>NOT(ISERROR(SEARCH("Alto",AL52)))</formula>
    </cfRule>
    <cfRule type="containsText" dxfId="16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E8DD9F3-21BB-40F9-A28A-88415ED13DBE}"/>
    <dataValidation allowBlank="1" showInputMessage="1" showErrorMessage="1" prompt="¿Se deja evidencia o rastro de la ejecución del control, que permita a cualquier tercero con la evidencia, llegar a la misma conclusión?." sqref="BC11" xr:uid="{FD355047-4A8B-4799-8932-C462FDBC7E71}"/>
    <dataValidation allowBlank="1" showInputMessage="1" showErrorMessage="1" prompt="¿Las observaciones, desviaciones o diferencias identificadas como resultados de la ejecución del control son investigadas y resueltas de manera oportuna?" sqref="BB11" xr:uid="{238D1D4B-1BA6-48C8-91D6-41CB4C0EBDE3}"/>
    <dataValidation allowBlank="1" showInputMessage="1" showErrorMessage="1" prompt="¿La fuente de información que se utiliza en el desarrollo del control es información confiable que permita mitigar el riesgo?." sqref="BA11" xr:uid="{4F9CDC31-2448-47E5-A6DF-ABEC0DFC985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A5DC213-1130-4175-A709-6C7FCF9B35C6}"/>
    <dataValidation allowBlank="1" showInputMessage="1" showErrorMessage="1" prompt="¿La oportunidad en que se ejecuta el control ayuda a prevenir la mitigación del riesgo o a detectar la materialización del riesgo de manera oportuna?" sqref="AY11" xr:uid="{C69D5012-689A-4069-86D0-432DB6D2A028}"/>
    <dataValidation allowBlank="1" showInputMessage="1" showErrorMessage="1" prompt="El responsable tiene autoridad y adecuada segregación de funciones en la ejecución del control?" sqref="AX11" xr:uid="{959B31EC-7826-42E9-8BA2-43F9301C367C}"/>
    <dataValidation allowBlank="1" showInputMessage="1" showErrorMessage="1" prompt="¿Existen un responsable asignado a la ejecución del control?" sqref="AW11" xr:uid="{65B2E3C4-594B-4558-A0C9-5B61B639A56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F83EC88-0048-4636-80C8-6BA370EFE61A}"/>
    <dataValidation type="list" allowBlank="1" showInputMessage="1" showErrorMessage="1" prompt="¿Genera Impacto ambiental?" sqref="AI12:AI61" xr:uid="{63C62611-7625-45D2-AC09-ADF470400EF0}">
      <formula1>"SI,NO,Escoger un dato de la lista desplegable"</formula1>
    </dataValidation>
    <dataValidation allowBlank="1" showInputMessage="1" showErrorMessage="1" prompt="¿Genera Impacto ambiental?" sqref="AI11" xr:uid="{CEB7C153-2A51-4CA0-B4C5-0404FF27B28C}"/>
    <dataValidation type="list" allowBlank="1" showInputMessage="1" showErrorMessage="1" prompt="¿Afectar la imagen nacional?" sqref="AH12:AH61" xr:uid="{098650A9-CC4A-43E6-9362-3F525E08A52B}">
      <formula1>"SI,NO,Escoger un dato de la lista desplegable"</formula1>
    </dataValidation>
    <dataValidation allowBlank="1" showInputMessage="1" showErrorMessage="1" prompt="¿Afectar la imagen nacional?" sqref="AH11" xr:uid="{45F7327A-638D-4260-9D10-178DF9E13293}"/>
    <dataValidation type="list" allowBlank="1" showInputMessage="1" showErrorMessage="1" prompt="¿Afectar la imagen regional?" sqref="AG12:AG61" xr:uid="{FFCF9069-2D20-4362-BCE0-19DE756BA1F3}">
      <formula1>"SI,NO,Escoger un dato de la lista desplegable"</formula1>
    </dataValidation>
    <dataValidation allowBlank="1" showInputMessage="1" showErrorMessage="1" prompt="¿Afectar la imagen regional?" sqref="AG11" xr:uid="{FD5E5271-5115-4F78-88DA-47AE91BDFCD9}"/>
    <dataValidation type="list" allowBlank="1" showInputMessage="1" showErrorMessage="1" prompt="¿Ocasionar lesiones físicas o pérdida de vidas humanas?_x000a_NOTA: si esta respuesta es afirmativa, el impacto sera considerado como catastrófico." sqref="AF12:AF61" xr:uid="{2DD17601-755F-405E-A07A-B8A7E2C8764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6BC2F1D-A528-4392-8D29-96F35AE44A5D}"/>
    <dataValidation type="list" allowBlank="1" showInputMessage="1" showErrorMessage="1" prompt="¿Generar pérdida de credibilidad del sector?" sqref="AE12:AE61" xr:uid="{59A735F1-96CB-473F-9DAC-7E6412439CB9}">
      <formula1>"SI,NO,Escoger un dato de la lista desplegable"</formula1>
    </dataValidation>
    <dataValidation allowBlank="1" showInputMessage="1" showErrorMessage="1" prompt="¿Generar pérdida de credibilidad del sector?" sqref="AE11" xr:uid="{7312B581-01B0-40AB-A9C5-F0F04E59EEB3}"/>
    <dataValidation type="list" allowBlank="1" showInputMessage="1" showErrorMessage="1" prompt="¿Dar lugar a procesos penales?" sqref="AD12:AD61" xr:uid="{75DFDF70-1030-4290-A1A3-4F7CC6DA8092}">
      <formula1>"SI,NO,Escoger un dato de la lista desplegable"</formula1>
    </dataValidation>
    <dataValidation allowBlank="1" showInputMessage="1" showErrorMessage="1" prompt="¿Dar lugar a procesos penales?" sqref="AD11" xr:uid="{29D0B8CD-A957-417E-B18A-C50EB27F878E}"/>
    <dataValidation type="list" allowBlank="1" showInputMessage="1" showErrorMessage="1" prompt="¿Dar lugar a procesos fiscales?" sqref="AC12:AC61" xr:uid="{051370C8-C253-4BAC-89A1-1B337C89DEB9}">
      <formula1>"SI,NO,Escoger un dato de la lista desplegable"</formula1>
    </dataValidation>
    <dataValidation allowBlank="1" showInputMessage="1" showErrorMessage="1" prompt="¿Dar lugar a procesos fiscales?" sqref="AC11" xr:uid="{FF5BD5A2-10AC-403E-90C6-893489E7D6E8}"/>
    <dataValidation type="list" allowBlank="1" showInputMessage="1" showErrorMessage="1" prompt="¿Dar lugar a procesos disciplinarios?" sqref="AB12:AB61" xr:uid="{EFA1698F-C99E-45A9-BFAA-CEB417A65FBB}">
      <formula1>"SI,NO,Escoger un dato de la lista desplegable"</formula1>
    </dataValidation>
    <dataValidation allowBlank="1" showInputMessage="1" showErrorMessage="1" prompt="¿Dar lugar a procesos disciplinarios?" sqref="AB11" xr:uid="{1AD5FA3B-A496-4A50-AF69-E0623360888A}"/>
    <dataValidation type="list" allowBlank="1" showInputMessage="1" showErrorMessage="1" prompt="¿Dar lugar a procesos sancionatorios?" sqref="AA12:AA61" xr:uid="{8B0FB651-9B6A-43E6-9575-A6FA5EBACD9C}">
      <formula1>"SI,NO,Escoger un dato de la lista desplegable"</formula1>
    </dataValidation>
    <dataValidation allowBlank="1" showInputMessage="1" showErrorMessage="1" prompt="¿Dar lugar a procesos sancionatorios?" sqref="AA11" xr:uid="{498F8136-CCA2-487A-9868-AA65B9AEF098}"/>
    <dataValidation type="list" allowBlank="1" showInputMessage="1" showErrorMessage="1" prompt="¿Generar intervención de los órganos de control, de la Fiscalía, u otro ente?" sqref="Z12:Z61" xr:uid="{E0AA440E-6A43-4812-AC2C-D09E001146BD}">
      <formula1>"SI,NO,Escoger un dato de la lista desplegable"</formula1>
    </dataValidation>
    <dataValidation allowBlank="1" showInputMessage="1" showErrorMessage="1" prompt="¿Generar intervención de los órganos de control, de la Fiscalía, u otro ente?" sqref="Z11" xr:uid="{985BCC78-591D-4E22-A4A2-077C8DA9B289}"/>
    <dataValidation type="list" allowBlank="1" showInputMessage="1" showErrorMessage="1" prompt="¿Generar pérdida de información de la Entidad?" sqref="Y12:Y61" xr:uid="{DF2FE725-5AB1-462A-AC0B-65098F57C317}">
      <formula1>"SI,NO,Escoger un dato de la lista desplegable"</formula1>
    </dataValidation>
    <dataValidation allowBlank="1" showInputMessage="1" showErrorMessage="1" prompt="¿Generar pérdida de información de la Entidad?" sqref="Y11" xr:uid="{DA06C124-4B03-4B17-9A56-E5E9090E756E}"/>
    <dataValidation type="list" allowBlank="1" showInputMessage="1" showErrorMessage="1" prompt="¿Dar lugar al detrimento de calidad de vida de la comunidad por la pérdida del bien o servicios o los recursos públicos?" sqref="X12:X61" xr:uid="{27D55ED2-7BF9-4E7E-BF40-5BCEB132C4C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6CF0B53-4882-4255-B0D3-872E0FE3349C}"/>
    <dataValidation type="list" allowBlank="1" showInputMessage="1" showErrorMessage="1" prompt="¿Afectar la generación de los productos o la prestación de servicios?" sqref="W12:W61" xr:uid="{9F72C8A4-C6B9-4337-A026-479491A65400}">
      <formula1>"SI,NO,Escoger un dato de la lista desplegable"</formula1>
    </dataValidation>
    <dataValidation allowBlank="1" showInputMessage="1" showErrorMessage="1" prompt="¿Afectar la generación de los productos o la prestación de servicios?" sqref="W11" xr:uid="{72DF2259-74DD-4BB7-8125-98BBC6DD9A20}"/>
    <dataValidation type="list" allowBlank="1" showInputMessage="1" showErrorMessage="1" prompt="¿Generar pérdida de recursos económicos?" sqref="V12:V61" xr:uid="{DFBAF311-0613-4AA7-8A81-F6A848A7444A}">
      <formula1>"SI,NO,Escoger un dato de la lista desplegable"</formula1>
    </dataValidation>
    <dataValidation allowBlank="1" showInputMessage="1" showErrorMessage="1" prompt="¿Generar pérdida de recursos económicos?" sqref="V11" xr:uid="{DB6F462A-0909-4373-9437-FBDA988BEB92}"/>
    <dataValidation type="list" allowBlank="1" showInputMessage="1" showErrorMessage="1" prompt="¿Generar pérdida de confianza de la Entidad, afectando su reputación?" sqref="U12:U61" xr:uid="{5299DFE0-D32E-49BE-9EBA-01C813970006}">
      <formula1>"SI,NO,Escoger un dato de la lista desplegable"</formula1>
    </dataValidation>
    <dataValidation allowBlank="1" showInputMessage="1" showErrorMessage="1" prompt="¿Generar pérdida de confianza de la Entidad, afectando su reputación?" sqref="U11" xr:uid="{D55527F6-D406-4D62-A4A9-1E4CF3D39EE6}"/>
    <dataValidation type="list" allowBlank="1" showInputMessage="1" showErrorMessage="1" prompt="¿Afectar el cumplimiento de la misión del sector al que pertenece la Entidad?" sqref="T12:T61" xr:uid="{D8BF34A0-1601-4AE6-9394-E15118D0FAE7}">
      <formula1>"SI,NO,Escoger un dato de la lista desplegable"</formula1>
    </dataValidation>
    <dataValidation allowBlank="1" showInputMessage="1" showErrorMessage="1" prompt="¿Afectar el cumplimiento de la misión del sector al que pertenece la Entidad?" sqref="T11" xr:uid="{C0041744-9BBF-4C87-B9F5-EAABA9DE4D1D}"/>
    <dataValidation type="list" allowBlank="1" showInputMessage="1" showErrorMessage="1" prompt="¿Afectar el cumplimiento de misión de la Entidad?" sqref="S12:S61" xr:uid="{EACD6B38-4BDC-4539-B2E8-A4B74C6D4AF4}">
      <formula1>"SI,NO,Escoger un dato de la lista desplegable"</formula1>
    </dataValidation>
    <dataValidation allowBlank="1" showInputMessage="1" showErrorMessage="1" prompt="¿Afectar el cumplimiento de misión de la Entidad?" sqref="S11" xr:uid="{82C26944-2E56-4CBF-AECC-979E3F93D039}"/>
    <dataValidation type="list" allowBlank="1" showInputMessage="1" showErrorMessage="1" prompt="¿Afectar el cumplimiento de metas y objetivos de la dependencia?" sqref="R12:R61" xr:uid="{A19B2C68-35CF-48C4-AFD2-4F4DD72F1295}">
      <formula1>"SI,NO,Escoger un dato de la lista desplegable"</formula1>
    </dataValidation>
    <dataValidation allowBlank="1" showInputMessage="1" showErrorMessage="1" prompt="¿Afectar el cumplimiento de metas y objetivos de la dependencia?" sqref="R11" xr:uid="{2FA3C0C6-A015-426F-91ED-C9BF5F44009B}"/>
    <dataValidation type="list" allowBlank="1" showInputMessage="1" showErrorMessage="1" prompt="¿Afectar al grupo de funcionarios del proceso?" sqref="Q12:Q61" xr:uid="{413B3B12-8C3D-45F7-9476-C4405F92987B}">
      <formula1>"SI,NO,Escoger un dato de la lista desplegable"</formula1>
    </dataValidation>
    <dataValidation allowBlank="1" showInputMessage="1" showErrorMessage="1" prompt="¿Afectar al grupo de funcionarios del proceso?" sqref="Q11" xr:uid="{8678D57D-AA4E-458B-9B71-B5C7B7DA8026}"/>
    <dataValidation allowBlank="1" showInputMessage="1" showErrorMessage="1" prompt="Son los efectos ocasionados por la ocurrencia de un riesgo que afecta los objetivos o procesos de la entidad. Pueden ser una pérdida, un daño, un perjuicio, un detrimento." sqref="M9:M11" xr:uid="{D0C0183D-11E4-4F1E-8C16-AE40AD9FC774}"/>
    <dataValidation type="list" allowBlank="1" showInputMessage="1" showErrorMessage="1" sqref="BG12:BG61" xr:uid="{A430705E-1486-4CA3-B51C-A517F6B07DA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A75BC5F-670C-42C1-A851-0A5A088E588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3A40883-0F76-4F33-BB5E-9747D682B9D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5C267E72-5350-4052-93B4-E9960163E2A1}">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428FC51-43D2-44C9-B1CB-63F376E67770}">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0275EBCB-B2E5-422F-82AB-F6CDD01F64D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00975C34-DCA0-4EBF-AC4A-847501FC5490}">
      <formula1>"Adecuado,Inadecuado,Escoger un dato de la lista desplegable"</formula1>
    </dataValidation>
    <dataValidation type="list" allowBlank="1" showInputMessage="1" showErrorMessage="1" prompt="¿Existen un responsable asignado a la ejecución del control?" sqref="AW12:AW61" xr:uid="{3F50BBC1-7FDD-41E8-8AEA-AF278DD26806}">
      <formula1>"Asignado,No Asignado,Escoger un dato de la lista desplegable"</formula1>
    </dataValidation>
    <dataValidation type="list" allowBlank="1" showInputMessage="1" showErrorMessage="1" sqref="AV12:AV61" xr:uid="{6BFFBC53-5968-4E6C-AA96-340E333B4B76}">
      <formula1>"Escoger un dato de la lista desplegable,Preventivo,Detectivo"</formula1>
    </dataValidation>
    <dataValidation type="list" allowBlank="1" showInputMessage="1" showErrorMessage="1" sqref="AQ12:AQ61" xr:uid="{BD82F2EF-BB2D-4BCC-96E1-BB520D8F5BE5}">
      <formula1>"Escoger un dato de la lista desplegable,Por Tramite, Diario, Semanal, Quincenal, Mensual, Bimestral, Trimestral, Semestral,Anual"</formula1>
    </dataValidation>
    <dataValidation type="list" allowBlank="1" showInputMessage="1" showErrorMessage="1" sqref="F12:I61" xr:uid="{18D3BF3F-F42B-4FE3-834F-FB74EF193F94}">
      <formula1>"SI,NO,Escoger un dato de la lista desplegable"</formula1>
    </dataValidation>
    <dataValidation type="list" allowBlank="1" showInputMessage="1" showErrorMessage="1" sqref="N12:N61" xr:uid="{120EDA79-4C1A-4AAA-99EC-033BD41BC0F0}">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A289CA-BD5C-4988-AE63-0AD6645F540A}">
          <x14:formula1>
            <xm:f>DATOS!$J$15:$J$19</xm:f>
          </x14:formula1>
          <xm:sqref>AM12:AM61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929E0-A070-435C-9FE7-5DC073C7DC44}">
  <sheetPr>
    <pageSetUpPr fitToPage="1"/>
  </sheetPr>
  <dimension ref="B2:BS61"/>
  <sheetViews>
    <sheetView zoomScale="60" zoomScaleNormal="60"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75.2" customHeight="1" x14ac:dyDescent="0.3">
      <c r="B12" s="162">
        <v>1</v>
      </c>
      <c r="C12" s="165" t="s">
        <v>28</v>
      </c>
      <c r="D12" s="155" t="s">
        <v>532</v>
      </c>
      <c r="E12" s="155" t="s">
        <v>549</v>
      </c>
      <c r="F12" s="155" t="s">
        <v>170</v>
      </c>
      <c r="G12" s="155" t="s">
        <v>170</v>
      </c>
      <c r="H12" s="155" t="s">
        <v>170</v>
      </c>
      <c r="I12" s="155" t="s">
        <v>170</v>
      </c>
      <c r="J12" s="155" t="str">
        <f>IF(AND((F12="SI"),(G12="SI"),(H12="SI"),(I12="SI")),"Si es Riesgo de Corrupción","No es Riesgo de Corrupción")</f>
        <v>Si es Riesgo de Corrupción</v>
      </c>
      <c r="K12" s="50">
        <v>1</v>
      </c>
      <c r="L12" s="51" t="s">
        <v>533</v>
      </c>
      <c r="M12" s="157" t="s">
        <v>535</v>
      </c>
      <c r="N12" s="171">
        <v>3</v>
      </c>
      <c r="O12" s="149" t="str">
        <f>IF(N12=1,"Rara vez",IF(N12=2,"Improbable",IF(N12=3,"Posible",IF(N12=4,"Probable",IF(N12=5,"Casi seguro","Definir el nivel de probabilidad")))))</f>
        <v>Posible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148" t="s">
        <v>170</v>
      </c>
      <c r="R12" s="148" t="s">
        <v>170</v>
      </c>
      <c r="S12" s="148" t="s">
        <v>170</v>
      </c>
      <c r="T12" s="148" t="s">
        <v>170</v>
      </c>
      <c r="U12" s="148" t="s">
        <v>170</v>
      </c>
      <c r="V12" s="148" t="s">
        <v>170</v>
      </c>
      <c r="W12" s="148" t="s">
        <v>170</v>
      </c>
      <c r="X12" s="148" t="s">
        <v>170</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 t="shared" ref="AJ12:AJ22" si="0">IF(AF12="SI","Impacto Catastrófico por lesoines o perdida de vidas humanas",(COUNTIF(Q12:AE21,"SI")+COUNTIF(AG12:AI21,"SI")))</f>
        <v>17</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536</v>
      </c>
      <c r="AP12" s="53" t="s">
        <v>537</v>
      </c>
      <c r="AQ12" s="53" t="s">
        <v>227</v>
      </c>
      <c r="AR12" s="53" t="s">
        <v>550</v>
      </c>
      <c r="AS12" s="53" t="s">
        <v>538</v>
      </c>
      <c r="AT12" s="53" t="s">
        <v>539</v>
      </c>
      <c r="AU12" s="53" t="s">
        <v>540</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row>
    <row r="13" spans="2:71" s="57" customFormat="1" ht="189" customHeight="1" x14ac:dyDescent="0.3">
      <c r="B13" s="163"/>
      <c r="C13" s="166"/>
      <c r="D13" s="155"/>
      <c r="E13" s="155"/>
      <c r="F13" s="155"/>
      <c r="G13" s="155"/>
      <c r="H13" s="155"/>
      <c r="I13" s="155"/>
      <c r="J13" s="155"/>
      <c r="K13" s="58">
        <v>2</v>
      </c>
      <c r="L13" s="59" t="s">
        <v>534</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541</v>
      </c>
      <c r="AP13" s="61" t="s">
        <v>537</v>
      </c>
      <c r="AQ13" s="61" t="s">
        <v>227</v>
      </c>
      <c r="AR13" s="61" t="s">
        <v>551</v>
      </c>
      <c r="AS13" s="61" t="s">
        <v>542</v>
      </c>
      <c r="AT13" s="61" t="s">
        <v>539</v>
      </c>
      <c r="AU13" s="61" t="s">
        <v>543</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211.8" customHeight="1" x14ac:dyDescent="0.3">
      <c r="B14" s="163"/>
      <c r="C14" s="166"/>
      <c r="D14" s="155"/>
      <c r="E14" s="155"/>
      <c r="F14" s="155"/>
      <c r="G14" s="155"/>
      <c r="H14" s="155"/>
      <c r="I14" s="155"/>
      <c r="J14" s="155"/>
      <c r="K14" s="64">
        <v>3</v>
      </c>
      <c r="L14" s="65" t="s">
        <v>552</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544</v>
      </c>
      <c r="AP14" s="67" t="s">
        <v>545</v>
      </c>
      <c r="AQ14" s="67" t="s">
        <v>201</v>
      </c>
      <c r="AR14" s="67" t="s">
        <v>546</v>
      </c>
      <c r="AS14" s="67" t="s">
        <v>547</v>
      </c>
      <c r="AT14" s="67" t="s">
        <v>539</v>
      </c>
      <c r="AU14" s="67" t="s">
        <v>548</v>
      </c>
      <c r="AV14" s="67" t="s">
        <v>178</v>
      </c>
      <c r="AW14" s="68" t="s">
        <v>179</v>
      </c>
      <c r="AX14" s="68" t="s">
        <v>180</v>
      </c>
      <c r="AY14" s="68" t="s">
        <v>181</v>
      </c>
      <c r="AZ14" s="68" t="s">
        <v>182</v>
      </c>
      <c r="BA14" s="68" t="s">
        <v>183</v>
      </c>
      <c r="BB14" s="68" t="s">
        <v>184</v>
      </c>
      <c r="BC14" s="68" t="s">
        <v>206</v>
      </c>
      <c r="BD14" s="68">
        <f t="shared" si="1"/>
        <v>100</v>
      </c>
      <c r="BE14" s="68" t="str">
        <f t="shared" si="2"/>
        <v>Fuerte</v>
      </c>
      <c r="BF14" s="67"/>
      <c r="BG14" s="69" t="s">
        <v>186</v>
      </c>
      <c r="BH14" s="68" t="str">
        <f t="shared" si="3"/>
        <v>Siempre se ejecuta</v>
      </c>
      <c r="BI14" s="67"/>
      <c r="BJ14" s="68" t="str">
        <f t="shared" si="4"/>
        <v>FUERTE</v>
      </c>
      <c r="BK14" s="68">
        <f t="shared" si="5"/>
        <v>100</v>
      </c>
      <c r="BL14" s="68" t="str">
        <f t="shared" si="6"/>
        <v>NO</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eUCPf8PmQcshnwlfNshKMmUrV3K317RYBZh2ym5FTavajyjkKF4BXBhKaMYdyYjLULpgmV/Od4zYoeZU3fPfQA==" saltValue="EMOj2u6k/aiCfXFlNzVZk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67" priority="23" operator="containsText" text="Si es Riesgo de Corrupción">
      <formula>NOT(ISERROR(SEARCH("Si es Riesgo de Corrupción",J12)))</formula>
    </cfRule>
    <cfRule type="containsText" dxfId="166" priority="24" operator="containsText" text="No es Riesgo de Corrupción">
      <formula>NOT(ISERROR(SEARCH("No es Riesgo de Corrupción",J12)))</formula>
    </cfRule>
  </conditionalFormatting>
  <conditionalFormatting sqref="L12:M21">
    <cfRule type="containsText" dxfId="165" priority="22" operator="containsText" text="Espacio para describir ">
      <formula>NOT(ISERROR(SEARCH("Espacio para describir ",L12)))</formula>
    </cfRule>
  </conditionalFormatting>
  <conditionalFormatting sqref="Q12:AI61 AQ12:AQ61 AV12:BC61 BG12:BG61 BO12:BO61 N12:N61">
    <cfRule type="containsText" dxfId="164" priority="21" operator="containsText" text="Escoger un dato de la lista desplegable">
      <formula>NOT(ISERROR(SEARCH("Escoger un dato de la lista desplegable",N12)))</formula>
    </cfRule>
  </conditionalFormatting>
  <conditionalFormatting sqref="AO12:AO61">
    <cfRule type="containsText" dxfId="163" priority="20" operator="containsText" text="REDACTAR CONTROL">
      <formula>NOT(ISERROR(SEARCH("REDACTAR CONTROL",AO12)))</formula>
    </cfRule>
  </conditionalFormatting>
  <conditionalFormatting sqref="AL12 BR12">
    <cfRule type="containsText" dxfId="162" priority="17" operator="containsText" text="Extremo">
      <formula>NOT(ISERROR(SEARCH("Extremo",AL12)))</formula>
    </cfRule>
    <cfRule type="containsText" dxfId="161" priority="18" operator="containsText" text="Alto">
      <formula>NOT(ISERROR(SEARCH("Alto",AL12)))</formula>
    </cfRule>
    <cfRule type="containsText" dxfId="160" priority="19" operator="containsText" text="Moderado">
      <formula>NOT(ISERROR(SEARCH("Moderado",AL12)))</formula>
    </cfRule>
  </conditionalFormatting>
  <conditionalFormatting sqref="L22:M31">
    <cfRule type="containsText" dxfId="159" priority="16" operator="containsText" text="Espacio para describir ">
      <formula>NOT(ISERROR(SEARCH("Espacio para describir ",L22)))</formula>
    </cfRule>
  </conditionalFormatting>
  <conditionalFormatting sqref="AL22 BR22">
    <cfRule type="containsText" dxfId="158" priority="13" operator="containsText" text="Extremo">
      <formula>NOT(ISERROR(SEARCH("Extremo",AL22)))</formula>
    </cfRule>
    <cfRule type="containsText" dxfId="157" priority="14" operator="containsText" text="Alto">
      <formula>NOT(ISERROR(SEARCH("Alto",AL22)))</formula>
    </cfRule>
    <cfRule type="containsText" dxfId="156" priority="15" operator="containsText" text="Moderado">
      <formula>NOT(ISERROR(SEARCH("Moderado",AL22)))</formula>
    </cfRule>
  </conditionalFormatting>
  <conditionalFormatting sqref="L32:M41">
    <cfRule type="containsText" dxfId="155" priority="12" operator="containsText" text="Espacio para describir ">
      <formula>NOT(ISERROR(SEARCH("Espacio para describir ",L32)))</formula>
    </cfRule>
  </conditionalFormatting>
  <conditionalFormatting sqref="AL32 BR32">
    <cfRule type="containsText" dxfId="154" priority="9" operator="containsText" text="Extremo">
      <formula>NOT(ISERROR(SEARCH("Extremo",AL32)))</formula>
    </cfRule>
    <cfRule type="containsText" dxfId="153" priority="10" operator="containsText" text="Alto">
      <formula>NOT(ISERROR(SEARCH("Alto",AL32)))</formula>
    </cfRule>
    <cfRule type="containsText" dxfId="152" priority="11" operator="containsText" text="Moderado">
      <formula>NOT(ISERROR(SEARCH("Moderado",AL32)))</formula>
    </cfRule>
  </conditionalFormatting>
  <conditionalFormatting sqref="L42:M51">
    <cfRule type="containsText" dxfId="151" priority="8" operator="containsText" text="Espacio para describir ">
      <formula>NOT(ISERROR(SEARCH("Espacio para describir ",L42)))</formula>
    </cfRule>
  </conditionalFormatting>
  <conditionalFormatting sqref="AL42 BR42">
    <cfRule type="containsText" dxfId="150" priority="5" operator="containsText" text="Extremo">
      <formula>NOT(ISERROR(SEARCH("Extremo",AL42)))</formula>
    </cfRule>
    <cfRule type="containsText" dxfId="149" priority="6" operator="containsText" text="Alto">
      <formula>NOT(ISERROR(SEARCH("Alto",AL42)))</formula>
    </cfRule>
    <cfRule type="containsText" dxfId="148" priority="7" operator="containsText" text="Moderado">
      <formula>NOT(ISERROR(SEARCH("Moderado",AL42)))</formula>
    </cfRule>
  </conditionalFormatting>
  <conditionalFormatting sqref="L52:M61">
    <cfRule type="containsText" dxfId="147" priority="4" operator="containsText" text="Espacio para describir ">
      <formula>NOT(ISERROR(SEARCH("Espacio para describir ",L52)))</formula>
    </cfRule>
  </conditionalFormatting>
  <conditionalFormatting sqref="AL52 BR52">
    <cfRule type="containsText" dxfId="146" priority="1" operator="containsText" text="Extremo">
      <formula>NOT(ISERROR(SEARCH("Extremo",AL52)))</formula>
    </cfRule>
    <cfRule type="containsText" dxfId="145" priority="2" operator="containsText" text="Alto">
      <formula>NOT(ISERROR(SEARCH("Alto",AL52)))</formula>
    </cfRule>
    <cfRule type="containsText" dxfId="14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15CF70C-D90C-4F89-AA19-6F92742AB119}"/>
    <dataValidation allowBlank="1" showInputMessage="1" showErrorMessage="1" prompt="¿Se deja evidencia o rastro de la ejecución del control, que permita a cualquier tercero con la evidencia, llegar a la misma conclusión?." sqref="BC11" xr:uid="{79C07A6E-BA56-4E54-AA1F-ED8871CD8972}"/>
    <dataValidation allowBlank="1" showInputMessage="1" showErrorMessage="1" prompt="¿Las observaciones, desviaciones o diferencias identificadas como resultados de la ejecución del control son investigadas y resueltas de manera oportuna?" sqref="BB11" xr:uid="{25ADEABC-4EEC-4E3C-9701-D0C9B8508576}"/>
    <dataValidation allowBlank="1" showInputMessage="1" showErrorMessage="1" prompt="¿La fuente de información que se utiliza en el desarrollo del control es información confiable que permita mitigar el riesgo?." sqref="BA11" xr:uid="{7A5D9AA2-744D-4D6C-8F4F-6100A929173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8555A6D-BEEE-4169-9379-C7FA4C90A545}"/>
    <dataValidation allowBlank="1" showInputMessage="1" showErrorMessage="1" prompt="¿La oportunidad en que se ejecuta el control ayuda a prevenir la mitigación del riesgo o a detectar la materialización del riesgo de manera oportuna?" sqref="AY11" xr:uid="{DC583A2B-02F2-45B8-BFD2-0894168F9320}"/>
    <dataValidation allowBlank="1" showInputMessage="1" showErrorMessage="1" prompt="El responsable tiene autoridad y adecuada segregación de funciones en la ejecución del control?" sqref="AX11" xr:uid="{92F425CD-2018-463B-9095-BD373B54A346}"/>
    <dataValidation allowBlank="1" showInputMessage="1" showErrorMessage="1" prompt="¿Existen un responsable asignado a la ejecución del control?" sqref="AW11" xr:uid="{FDDD4931-91AC-4B44-9CEC-115355B4AD7E}"/>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AD33BDF-A741-4489-9344-FB1DA1E30714}"/>
    <dataValidation type="list" allowBlank="1" showInputMessage="1" showErrorMessage="1" prompt="¿Genera Impacto ambiental?" sqref="AI12:AI61" xr:uid="{D4B91455-452E-4761-966F-2898CBDB8DD7}">
      <formula1>"SI,NO,Escoger un dato de la lista desplegable"</formula1>
    </dataValidation>
    <dataValidation allowBlank="1" showInputMessage="1" showErrorMessage="1" prompt="¿Genera Impacto ambiental?" sqref="AI11" xr:uid="{E3682F80-6F18-4F0B-B973-96C9285815E1}"/>
    <dataValidation type="list" allowBlank="1" showInputMessage="1" showErrorMessage="1" prompt="¿Afectar la imagen nacional?" sqref="AH12:AH61" xr:uid="{36E640B1-5B0B-4213-B5B2-979D39BDFB71}">
      <formula1>"SI,NO,Escoger un dato de la lista desplegable"</formula1>
    </dataValidation>
    <dataValidation allowBlank="1" showInputMessage="1" showErrorMessage="1" prompt="¿Afectar la imagen nacional?" sqref="AH11" xr:uid="{CD89CE61-E376-4654-955C-92F060118FD3}"/>
    <dataValidation type="list" allowBlank="1" showInputMessage="1" showErrorMessage="1" prompt="¿Afectar la imagen regional?" sqref="AG12:AG61" xr:uid="{669B241C-B69D-4F32-8710-6482AA98EC14}">
      <formula1>"SI,NO,Escoger un dato de la lista desplegable"</formula1>
    </dataValidation>
    <dataValidation allowBlank="1" showInputMessage="1" showErrorMessage="1" prompt="¿Afectar la imagen regional?" sqref="AG11" xr:uid="{669B2A15-E834-4E8A-B345-01EF04383714}"/>
    <dataValidation type="list" allowBlank="1" showInputMessage="1" showErrorMessage="1" prompt="¿Ocasionar lesiones físicas o pérdida de vidas humanas?_x000a_NOTA: si esta respuesta es afirmativa, el impacto sera considerado como catastrófico." sqref="AF12:AF61" xr:uid="{8D1F020C-1E5B-46F8-9BCA-6A683DC8F8D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585549FC-9403-4FB2-AD4D-1D8D156288AB}"/>
    <dataValidation type="list" allowBlank="1" showInputMessage="1" showErrorMessage="1" prompt="¿Generar pérdida de credibilidad del sector?" sqref="AE12:AE61" xr:uid="{E78BABB8-471C-4B49-A205-F25F3DE0F074}">
      <formula1>"SI,NO,Escoger un dato de la lista desplegable"</formula1>
    </dataValidation>
    <dataValidation allowBlank="1" showInputMessage="1" showErrorMessage="1" prompt="¿Generar pérdida de credibilidad del sector?" sqref="AE11" xr:uid="{055345DC-5234-40FC-ADE6-9384ACE52933}"/>
    <dataValidation type="list" allowBlank="1" showInputMessage="1" showErrorMessage="1" prompt="¿Dar lugar a procesos penales?" sqref="AD12:AD61" xr:uid="{7A4E533E-0304-4615-AE1E-044598D2FFA9}">
      <formula1>"SI,NO,Escoger un dato de la lista desplegable"</formula1>
    </dataValidation>
    <dataValidation allowBlank="1" showInputMessage="1" showErrorMessage="1" prompt="¿Dar lugar a procesos penales?" sqref="AD11" xr:uid="{29090B68-F1DE-4950-B79E-4E209EA4B091}"/>
    <dataValidation type="list" allowBlank="1" showInputMessage="1" showErrorMessage="1" prompt="¿Dar lugar a procesos fiscales?" sqref="AC12:AC61" xr:uid="{39AC548C-7196-4929-A8A5-682948CDF46B}">
      <formula1>"SI,NO,Escoger un dato de la lista desplegable"</formula1>
    </dataValidation>
    <dataValidation allowBlank="1" showInputMessage="1" showErrorMessage="1" prompt="¿Dar lugar a procesos fiscales?" sqref="AC11" xr:uid="{75A33455-B12D-42BF-991F-05519D4D34DC}"/>
    <dataValidation type="list" allowBlank="1" showInputMessage="1" showErrorMessage="1" prompt="¿Dar lugar a procesos disciplinarios?" sqref="AB12:AB61" xr:uid="{B7161298-3B6C-45C7-B0D7-3FA3AF8102DB}">
      <formula1>"SI,NO,Escoger un dato de la lista desplegable"</formula1>
    </dataValidation>
    <dataValidation allowBlank="1" showInputMessage="1" showErrorMessage="1" prompt="¿Dar lugar a procesos disciplinarios?" sqref="AB11" xr:uid="{59B8521E-4B29-44B3-913F-97C73542C86A}"/>
    <dataValidation type="list" allowBlank="1" showInputMessage="1" showErrorMessage="1" prompt="¿Dar lugar a procesos sancionatorios?" sqref="AA12:AA61" xr:uid="{40CD1698-2CF8-4F54-875B-A36ABFFB9307}">
      <formula1>"SI,NO,Escoger un dato de la lista desplegable"</formula1>
    </dataValidation>
    <dataValidation allowBlank="1" showInputMessage="1" showErrorMessage="1" prompt="¿Dar lugar a procesos sancionatorios?" sqref="AA11" xr:uid="{5353A658-D326-4826-83F0-A2462538B72A}"/>
    <dataValidation type="list" allowBlank="1" showInputMessage="1" showErrorMessage="1" prompt="¿Generar intervención de los órganos de control, de la Fiscalía, u otro ente?" sqref="Z12:Z61" xr:uid="{636AD30A-4C2A-494D-AA6F-E7EB5E1C5B5C}">
      <formula1>"SI,NO,Escoger un dato de la lista desplegable"</formula1>
    </dataValidation>
    <dataValidation allowBlank="1" showInputMessage="1" showErrorMessage="1" prompt="¿Generar intervención de los órganos de control, de la Fiscalía, u otro ente?" sqref="Z11" xr:uid="{0C414076-06BC-42B8-8026-9AE10FFD5528}"/>
    <dataValidation type="list" allowBlank="1" showInputMessage="1" showErrorMessage="1" prompt="¿Generar pérdida de información de la Entidad?" sqref="Y12:Y61" xr:uid="{C422ECF9-E1AF-432D-9521-4F5C5AD91D71}">
      <formula1>"SI,NO,Escoger un dato de la lista desplegable"</formula1>
    </dataValidation>
    <dataValidation allowBlank="1" showInputMessage="1" showErrorMessage="1" prompt="¿Generar pérdida de información de la Entidad?" sqref="Y11" xr:uid="{C61220BA-8CBA-41D7-80D1-BBA1E29D3FAD}"/>
    <dataValidation type="list" allowBlank="1" showInputMessage="1" showErrorMessage="1" prompt="¿Dar lugar al detrimento de calidad de vida de la comunidad por la pérdida del bien o servicios o los recursos públicos?" sqref="X12:X61" xr:uid="{3EFFF0CE-BE24-487C-A545-AB56EA167B7E}">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D813774-62B9-4594-B7BA-D26178F42CDC}"/>
    <dataValidation type="list" allowBlank="1" showInputMessage="1" showErrorMessage="1" prompt="¿Afectar la generación de los productos o la prestación de servicios?" sqref="W12:W61" xr:uid="{A9110964-A824-4A17-AFD2-75794ADBE635}">
      <formula1>"SI,NO,Escoger un dato de la lista desplegable"</formula1>
    </dataValidation>
    <dataValidation allowBlank="1" showInputMessage="1" showErrorMessage="1" prompt="¿Afectar la generación de los productos o la prestación de servicios?" sqref="W11" xr:uid="{BD330902-E261-437F-B411-F5A84A22617D}"/>
    <dataValidation type="list" allowBlank="1" showInputMessage="1" showErrorMessage="1" prompt="¿Generar pérdida de recursos económicos?" sqref="V12:V61" xr:uid="{2712AF81-9F57-47EE-B966-A1A52F4841C5}">
      <formula1>"SI,NO,Escoger un dato de la lista desplegable"</formula1>
    </dataValidation>
    <dataValidation allowBlank="1" showInputMessage="1" showErrorMessage="1" prompt="¿Generar pérdida de recursos económicos?" sqref="V11" xr:uid="{6C88FCC4-4D4F-4644-BC68-15A78893B195}"/>
    <dataValidation type="list" allowBlank="1" showInputMessage="1" showErrorMessage="1" prompt="¿Generar pérdida de confianza de la Entidad, afectando su reputación?" sqref="U12:U61" xr:uid="{018D1149-A063-4CDC-A603-11EB8F027C81}">
      <formula1>"SI,NO,Escoger un dato de la lista desplegable"</formula1>
    </dataValidation>
    <dataValidation allowBlank="1" showInputMessage="1" showErrorMessage="1" prompt="¿Generar pérdida de confianza de la Entidad, afectando su reputación?" sqref="U11" xr:uid="{5F0FA578-85B9-4284-8DB7-A9C2C7739AE5}"/>
    <dataValidation type="list" allowBlank="1" showInputMessage="1" showErrorMessage="1" prompt="¿Afectar el cumplimiento de la misión del sector al que pertenece la Entidad?" sqref="T12:T61" xr:uid="{0D5BEC1C-DAC0-40ED-A61A-A0F5B577C604}">
      <formula1>"SI,NO,Escoger un dato de la lista desplegable"</formula1>
    </dataValidation>
    <dataValidation allowBlank="1" showInputMessage="1" showErrorMessage="1" prompt="¿Afectar el cumplimiento de la misión del sector al que pertenece la Entidad?" sqref="T11" xr:uid="{7A457B8D-0C86-4E63-83E5-5CB2531D0B4C}"/>
    <dataValidation type="list" allowBlank="1" showInputMessage="1" showErrorMessage="1" prompt="¿Afectar el cumplimiento de misión de la Entidad?" sqref="S12:S61" xr:uid="{439CC1DD-2895-45DB-AD5B-88538455882B}">
      <formula1>"SI,NO,Escoger un dato de la lista desplegable"</formula1>
    </dataValidation>
    <dataValidation allowBlank="1" showInputMessage="1" showErrorMessage="1" prompt="¿Afectar el cumplimiento de misión de la Entidad?" sqref="S11" xr:uid="{389A1B54-C465-43D1-A689-750A07F8480A}"/>
    <dataValidation type="list" allowBlank="1" showInputMessage="1" showErrorMessage="1" prompt="¿Afectar el cumplimiento de metas y objetivos de la dependencia?" sqref="R12:R61" xr:uid="{334B2E14-6E05-4BD6-9E49-275B66D480DE}">
      <formula1>"SI,NO,Escoger un dato de la lista desplegable"</formula1>
    </dataValidation>
    <dataValidation allowBlank="1" showInputMessage="1" showErrorMessage="1" prompt="¿Afectar el cumplimiento de metas y objetivos de la dependencia?" sqref="R11" xr:uid="{59A65AB6-9411-4FF4-A53D-074E66B9764D}"/>
    <dataValidation type="list" allowBlank="1" showInputMessage="1" showErrorMessage="1" prompt="¿Afectar al grupo de funcionarios del proceso?" sqref="Q12:Q61" xr:uid="{7BC52346-062E-44A9-8BDD-D7DF34BC88C9}">
      <formula1>"SI,NO,Escoger un dato de la lista desplegable"</formula1>
    </dataValidation>
    <dataValidation allowBlank="1" showInputMessage="1" showErrorMessage="1" prompt="¿Afectar al grupo de funcionarios del proceso?" sqref="Q11" xr:uid="{94CF46B0-503D-4E17-B42A-1C9DEA869191}"/>
    <dataValidation allowBlank="1" showInputMessage="1" showErrorMessage="1" prompt="Son los efectos ocasionados por la ocurrencia de un riesgo que afecta los objetivos o procesos de la entidad. Pueden ser una pérdida, un daño, un perjuicio, un detrimento." sqref="M9:M11" xr:uid="{27106833-9EFB-420F-BA6C-6A766741E84E}"/>
    <dataValidation type="list" allowBlank="1" showInputMessage="1" showErrorMessage="1" sqref="BG12:BG61" xr:uid="{8E195C58-F73D-4D5A-8940-3823BB98283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EA05950-9C76-47E0-B052-2B2E00D4591F}">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01CD27F-3C22-4B70-ACFC-1B6FC7944F8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6ECAECE1-E36E-4DFD-BC13-30508E5591E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7A49817-7DAE-4BCA-8757-325475C8164B}">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862262B-4A57-4B85-BF27-FD17EFAF954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3E54E699-B746-4B08-9227-5C35D11C9E22}">
      <formula1>"Adecuado,Inadecuado,Escoger un dato de la lista desplegable"</formula1>
    </dataValidation>
    <dataValidation type="list" allowBlank="1" showInputMessage="1" showErrorMessage="1" prompt="¿Existen un responsable asignado a la ejecución del control?" sqref="AW12:AW61" xr:uid="{5E6EA7BD-F167-4F8B-A43B-59F0948E4811}">
      <formula1>"Asignado,No Asignado,Escoger un dato de la lista desplegable"</formula1>
    </dataValidation>
    <dataValidation type="list" allowBlank="1" showInputMessage="1" showErrorMessage="1" sqref="AV12:AV61" xr:uid="{19F8E623-2479-4B83-A9AB-4B4761889A87}">
      <formula1>"Escoger un dato de la lista desplegable,Preventivo,Detectivo"</formula1>
    </dataValidation>
    <dataValidation type="list" allowBlank="1" showInputMessage="1" showErrorMessage="1" sqref="AQ12:AQ61" xr:uid="{28F2A345-7B23-4B5D-91A3-4B45C1FB1DA3}">
      <formula1>"Escoger un dato de la lista desplegable,Por Tramite, Diario, Semanal, Quincenal, Mensual, Bimestral, Trimestral, Semestral,Anual"</formula1>
    </dataValidation>
    <dataValidation type="list" allowBlank="1" showInputMessage="1" showErrorMessage="1" sqref="F12:I61" xr:uid="{5030B184-2DFB-424B-BE1F-30E1AEFAAFCC}">
      <formula1>"SI,NO,Escoger un dato de la lista desplegable"</formula1>
    </dataValidation>
    <dataValidation type="list" allowBlank="1" showInputMessage="1" showErrorMessage="1" sqref="N12:N61" xr:uid="{61FE2E6C-08CA-4D2A-AE68-0F8DE76E535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37C36D-373A-4DE5-B0F4-EC6B0BFD28B0}">
          <x14:formula1>
            <xm:f>DATOS!$J$15:$J$19</xm:f>
          </x14:formula1>
          <xm:sqref>AM12:AM61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5FCA-FB9B-468B-B7D4-3AD2E7E23700}">
  <sheetPr>
    <pageSetUpPr fitToPage="1"/>
  </sheetPr>
  <dimension ref="B2:BS61"/>
  <sheetViews>
    <sheetView zoomScale="60" zoomScaleNormal="60"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554687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28.6" customHeight="1" x14ac:dyDescent="0.3">
      <c r="B12" s="162">
        <v>1</v>
      </c>
      <c r="C12" s="165" t="s">
        <v>269</v>
      </c>
      <c r="D12" s="155" t="s">
        <v>169</v>
      </c>
      <c r="E12" s="155" t="s">
        <v>187</v>
      </c>
      <c r="F12" s="153" t="s">
        <v>170</v>
      </c>
      <c r="G12" s="153" t="s">
        <v>170</v>
      </c>
      <c r="H12" s="153" t="s">
        <v>170</v>
      </c>
      <c r="I12" s="153" t="s">
        <v>170</v>
      </c>
      <c r="J12" s="155" t="str">
        <f>IF(AND((F12="SI"),(G12="SI"),(H12="SI"),(I12="SI")),"Si es Riesgo de Corrupción","No es Riesgo de Corrupción")</f>
        <v>Si es Riesgo de Corrupción</v>
      </c>
      <c r="K12" s="50">
        <v>1</v>
      </c>
      <c r="L12" s="51" t="s">
        <v>171</v>
      </c>
      <c r="M12" s="157" t="s">
        <v>172</v>
      </c>
      <c r="N12" s="159">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5" t="s">
        <v>170</v>
      </c>
      <c r="R12" s="145" t="s">
        <v>170</v>
      </c>
      <c r="S12" s="145" t="s">
        <v>170</v>
      </c>
      <c r="T12" s="145" t="s">
        <v>170</v>
      </c>
      <c r="U12" s="145" t="s">
        <v>170</v>
      </c>
      <c r="V12" s="145" t="s">
        <v>170</v>
      </c>
      <c r="W12" s="145" t="s">
        <v>170</v>
      </c>
      <c r="X12" s="145" t="s">
        <v>170</v>
      </c>
      <c r="Y12" s="145" t="s">
        <v>170</v>
      </c>
      <c r="Z12" s="145" t="s">
        <v>170</v>
      </c>
      <c r="AA12" s="145" t="s">
        <v>170</v>
      </c>
      <c r="AB12" s="145" t="s">
        <v>170</v>
      </c>
      <c r="AC12" s="145" t="s">
        <v>173</v>
      </c>
      <c r="AD12" s="145" t="s">
        <v>173</v>
      </c>
      <c r="AE12" s="145" t="s">
        <v>170</v>
      </c>
      <c r="AF12" s="145" t="s">
        <v>173</v>
      </c>
      <c r="AG12" s="145" t="s">
        <v>170</v>
      </c>
      <c r="AH12" s="145" t="s">
        <v>170</v>
      </c>
      <c r="AI12" s="145" t="s">
        <v>173</v>
      </c>
      <c r="AJ12" s="148">
        <f>IF(AF12="SI","Impacto Catastrófico por lesoines o perdida de vidas humanas",(COUNTIF(Q12:AE21,"SI")+COUNTIF(AG12:AI21,"SI")))</f>
        <v>15</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188</v>
      </c>
      <c r="AP12" s="53" t="s">
        <v>174</v>
      </c>
      <c r="AQ12" s="53" t="s">
        <v>175</v>
      </c>
      <c r="AR12" s="53" t="s">
        <v>189</v>
      </c>
      <c r="AS12" s="53" t="s">
        <v>190</v>
      </c>
      <c r="AT12" s="53" t="s">
        <v>176</v>
      </c>
      <c r="AU12" s="53" t="s">
        <v>177</v>
      </c>
      <c r="AV12" s="53" t="s">
        <v>178</v>
      </c>
      <c r="AW12" s="54" t="s">
        <v>179</v>
      </c>
      <c r="AX12" s="54" t="s">
        <v>180</v>
      </c>
      <c r="AY12" s="54" t="s">
        <v>181</v>
      </c>
      <c r="AZ12" s="54" t="s">
        <v>182</v>
      </c>
      <c r="BA12" s="54" t="s">
        <v>183</v>
      </c>
      <c r="BB12" s="54" t="s">
        <v>184</v>
      </c>
      <c r="BC12" s="54" t="s">
        <v>185</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39">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193</v>
      </c>
    </row>
    <row r="13" spans="2:71" s="57" customFormat="1" ht="6" customHeight="1" x14ac:dyDescent="0.3">
      <c r="B13" s="163"/>
      <c r="C13" s="166"/>
      <c r="D13" s="155"/>
      <c r="E13" s="155"/>
      <c r="F13" s="153"/>
      <c r="G13" s="153"/>
      <c r="H13" s="153"/>
      <c r="I13" s="153"/>
      <c r="J13" s="155"/>
      <c r="K13" s="58">
        <v>2</v>
      </c>
      <c r="L13" s="59" t="s">
        <v>123</v>
      </c>
      <c r="M13" s="157"/>
      <c r="N13" s="160"/>
      <c r="O13" s="150"/>
      <c r="P13" s="143"/>
      <c r="Q13" s="146"/>
      <c r="R13" s="146"/>
      <c r="S13" s="146"/>
      <c r="T13" s="146"/>
      <c r="U13" s="146"/>
      <c r="V13" s="146"/>
      <c r="W13" s="146"/>
      <c r="X13" s="146"/>
      <c r="Y13" s="146"/>
      <c r="Z13" s="146"/>
      <c r="AA13" s="146"/>
      <c r="AB13" s="146"/>
      <c r="AC13" s="146"/>
      <c r="AD13" s="146"/>
      <c r="AE13" s="146"/>
      <c r="AF13" s="146"/>
      <c r="AG13" s="146"/>
      <c r="AH13" s="146"/>
      <c r="AI13" s="146"/>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134"/>
      <c r="BN13" s="137"/>
      <c r="BO13" s="140"/>
      <c r="BP13" s="143"/>
      <c r="BQ13" s="125"/>
      <c r="BR13" s="125"/>
      <c r="BS13" s="128"/>
    </row>
    <row r="14" spans="2:71" s="57" customFormat="1" ht="6" customHeight="1" x14ac:dyDescent="0.3">
      <c r="B14" s="163"/>
      <c r="C14" s="166"/>
      <c r="D14" s="155"/>
      <c r="E14" s="155"/>
      <c r="F14" s="153"/>
      <c r="G14" s="153"/>
      <c r="H14" s="153"/>
      <c r="I14" s="153"/>
      <c r="J14" s="155"/>
      <c r="K14" s="64">
        <v>3</v>
      </c>
      <c r="L14" s="65" t="s">
        <v>123</v>
      </c>
      <c r="M14" s="157"/>
      <c r="N14" s="160"/>
      <c r="O14" s="150"/>
      <c r="P14" s="143"/>
      <c r="Q14" s="146"/>
      <c r="R14" s="146"/>
      <c r="S14" s="146"/>
      <c r="T14" s="146"/>
      <c r="U14" s="146"/>
      <c r="V14" s="146"/>
      <c r="W14" s="146"/>
      <c r="X14" s="146"/>
      <c r="Y14" s="146"/>
      <c r="Z14" s="146"/>
      <c r="AA14" s="146"/>
      <c r="AB14" s="146"/>
      <c r="AC14" s="146"/>
      <c r="AD14" s="146"/>
      <c r="AE14" s="146"/>
      <c r="AF14" s="146"/>
      <c r="AG14" s="146"/>
      <c r="AH14" s="146"/>
      <c r="AI14" s="146"/>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40"/>
      <c r="BP14" s="143"/>
      <c r="BQ14" s="125"/>
      <c r="BR14" s="125"/>
      <c r="BS14" s="128"/>
    </row>
    <row r="15" spans="2:71" s="57" customFormat="1" ht="6" customHeight="1" x14ac:dyDescent="0.3">
      <c r="B15" s="163"/>
      <c r="C15" s="166"/>
      <c r="D15" s="155"/>
      <c r="E15" s="155"/>
      <c r="F15" s="153"/>
      <c r="G15" s="153"/>
      <c r="H15" s="153"/>
      <c r="I15" s="153"/>
      <c r="J15" s="155"/>
      <c r="K15" s="58">
        <v>4</v>
      </c>
      <c r="L15" s="59" t="s">
        <v>123</v>
      </c>
      <c r="M15" s="157"/>
      <c r="N15" s="160"/>
      <c r="O15" s="150"/>
      <c r="P15" s="143"/>
      <c r="Q15" s="146"/>
      <c r="R15" s="146"/>
      <c r="S15" s="146"/>
      <c r="T15" s="146"/>
      <c r="U15" s="146"/>
      <c r="V15" s="146"/>
      <c r="W15" s="146"/>
      <c r="X15" s="146"/>
      <c r="Y15" s="146"/>
      <c r="Z15" s="146"/>
      <c r="AA15" s="146"/>
      <c r="AB15" s="146"/>
      <c r="AC15" s="146"/>
      <c r="AD15" s="146"/>
      <c r="AE15" s="146"/>
      <c r="AF15" s="146"/>
      <c r="AG15" s="146"/>
      <c r="AH15" s="146"/>
      <c r="AI15" s="146"/>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40"/>
      <c r="BP15" s="143"/>
      <c r="BQ15" s="125"/>
      <c r="BR15" s="125"/>
      <c r="BS15" s="128"/>
    </row>
    <row r="16" spans="2:71" s="57" customFormat="1" ht="6" customHeight="1" x14ac:dyDescent="0.3">
      <c r="B16" s="163"/>
      <c r="C16" s="166"/>
      <c r="D16" s="155"/>
      <c r="E16" s="155"/>
      <c r="F16" s="153"/>
      <c r="G16" s="153"/>
      <c r="H16" s="153"/>
      <c r="I16" s="153"/>
      <c r="J16" s="155"/>
      <c r="K16" s="64">
        <v>5</v>
      </c>
      <c r="L16" s="65" t="s">
        <v>123</v>
      </c>
      <c r="M16" s="157"/>
      <c r="N16" s="160"/>
      <c r="O16" s="150"/>
      <c r="P16" s="143"/>
      <c r="Q16" s="146"/>
      <c r="R16" s="146"/>
      <c r="S16" s="146"/>
      <c r="T16" s="146"/>
      <c r="U16" s="146"/>
      <c r="V16" s="146"/>
      <c r="W16" s="146"/>
      <c r="X16" s="146"/>
      <c r="Y16" s="146"/>
      <c r="Z16" s="146"/>
      <c r="AA16" s="146"/>
      <c r="AB16" s="146"/>
      <c r="AC16" s="146"/>
      <c r="AD16" s="146"/>
      <c r="AE16" s="146"/>
      <c r="AF16" s="146"/>
      <c r="AG16" s="146"/>
      <c r="AH16" s="146"/>
      <c r="AI16" s="146"/>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40"/>
      <c r="BP16" s="143"/>
      <c r="BQ16" s="125"/>
      <c r="BR16" s="125"/>
      <c r="BS16" s="128"/>
    </row>
    <row r="17" spans="2:71" s="57" customFormat="1" ht="6" customHeight="1" x14ac:dyDescent="0.3">
      <c r="B17" s="163"/>
      <c r="C17" s="166"/>
      <c r="D17" s="155"/>
      <c r="E17" s="155"/>
      <c r="F17" s="153"/>
      <c r="G17" s="153"/>
      <c r="H17" s="153"/>
      <c r="I17" s="153"/>
      <c r="J17" s="155"/>
      <c r="K17" s="58">
        <v>6</v>
      </c>
      <c r="L17" s="59" t="s">
        <v>123</v>
      </c>
      <c r="M17" s="157"/>
      <c r="N17" s="160"/>
      <c r="O17" s="150"/>
      <c r="P17" s="143"/>
      <c r="Q17" s="146"/>
      <c r="R17" s="146"/>
      <c r="S17" s="146"/>
      <c r="T17" s="146"/>
      <c r="U17" s="146"/>
      <c r="V17" s="146"/>
      <c r="W17" s="146"/>
      <c r="X17" s="146"/>
      <c r="Y17" s="146"/>
      <c r="Z17" s="146"/>
      <c r="AA17" s="146"/>
      <c r="AB17" s="146"/>
      <c r="AC17" s="146"/>
      <c r="AD17" s="146"/>
      <c r="AE17" s="146"/>
      <c r="AF17" s="146"/>
      <c r="AG17" s="146"/>
      <c r="AH17" s="146"/>
      <c r="AI17" s="146"/>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40"/>
      <c r="BP17" s="143"/>
      <c r="BQ17" s="125"/>
      <c r="BR17" s="125"/>
      <c r="BS17" s="128"/>
    </row>
    <row r="18" spans="2:71" s="57" customFormat="1" ht="6" customHeight="1" x14ac:dyDescent="0.3">
      <c r="B18" s="163"/>
      <c r="C18" s="166"/>
      <c r="D18" s="155"/>
      <c r="E18" s="155"/>
      <c r="F18" s="153"/>
      <c r="G18" s="153"/>
      <c r="H18" s="153"/>
      <c r="I18" s="153"/>
      <c r="J18" s="155"/>
      <c r="K18" s="64">
        <v>7</v>
      </c>
      <c r="L18" s="65" t="s">
        <v>123</v>
      </c>
      <c r="M18" s="157"/>
      <c r="N18" s="160"/>
      <c r="O18" s="150"/>
      <c r="P18" s="143"/>
      <c r="Q18" s="146"/>
      <c r="R18" s="146"/>
      <c r="S18" s="146"/>
      <c r="T18" s="146"/>
      <c r="U18" s="146"/>
      <c r="V18" s="146"/>
      <c r="W18" s="146"/>
      <c r="X18" s="146"/>
      <c r="Y18" s="146"/>
      <c r="Z18" s="146"/>
      <c r="AA18" s="146"/>
      <c r="AB18" s="146"/>
      <c r="AC18" s="146"/>
      <c r="AD18" s="146"/>
      <c r="AE18" s="146"/>
      <c r="AF18" s="146"/>
      <c r="AG18" s="146"/>
      <c r="AH18" s="146"/>
      <c r="AI18" s="146"/>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40"/>
      <c r="BP18" s="143"/>
      <c r="BQ18" s="125"/>
      <c r="BR18" s="125"/>
      <c r="BS18" s="128"/>
    </row>
    <row r="19" spans="2:71" s="57" customFormat="1" ht="6" customHeight="1" x14ac:dyDescent="0.3">
      <c r="B19" s="163"/>
      <c r="C19" s="166"/>
      <c r="D19" s="155"/>
      <c r="E19" s="155"/>
      <c r="F19" s="153"/>
      <c r="G19" s="153"/>
      <c r="H19" s="153"/>
      <c r="I19" s="153"/>
      <c r="J19" s="155"/>
      <c r="K19" s="58">
        <v>8</v>
      </c>
      <c r="L19" s="59" t="s">
        <v>123</v>
      </c>
      <c r="M19" s="157"/>
      <c r="N19" s="160"/>
      <c r="O19" s="150"/>
      <c r="P19" s="143"/>
      <c r="Q19" s="146"/>
      <c r="R19" s="146"/>
      <c r="S19" s="146"/>
      <c r="T19" s="146"/>
      <c r="U19" s="146"/>
      <c r="V19" s="146"/>
      <c r="W19" s="146"/>
      <c r="X19" s="146"/>
      <c r="Y19" s="146"/>
      <c r="Z19" s="146"/>
      <c r="AA19" s="146"/>
      <c r="AB19" s="146"/>
      <c r="AC19" s="146"/>
      <c r="AD19" s="146"/>
      <c r="AE19" s="146"/>
      <c r="AF19" s="146"/>
      <c r="AG19" s="146"/>
      <c r="AH19" s="146"/>
      <c r="AI19" s="146"/>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40"/>
      <c r="BP19" s="143"/>
      <c r="BQ19" s="125"/>
      <c r="BR19" s="125"/>
      <c r="BS19" s="128"/>
    </row>
    <row r="20" spans="2:71" s="57" customFormat="1" ht="6" customHeight="1" x14ac:dyDescent="0.3">
      <c r="B20" s="163"/>
      <c r="C20" s="166"/>
      <c r="D20" s="155"/>
      <c r="E20" s="155"/>
      <c r="F20" s="153"/>
      <c r="G20" s="153"/>
      <c r="H20" s="153"/>
      <c r="I20" s="153"/>
      <c r="J20" s="155"/>
      <c r="K20" s="64">
        <v>9</v>
      </c>
      <c r="L20" s="70" t="s">
        <v>123</v>
      </c>
      <c r="M20" s="157"/>
      <c r="N20" s="160"/>
      <c r="O20" s="150"/>
      <c r="P20" s="143"/>
      <c r="Q20" s="146"/>
      <c r="R20" s="146"/>
      <c r="S20" s="146"/>
      <c r="T20" s="146"/>
      <c r="U20" s="146"/>
      <c r="V20" s="146"/>
      <c r="W20" s="146"/>
      <c r="X20" s="146"/>
      <c r="Y20" s="146"/>
      <c r="Z20" s="146"/>
      <c r="AA20" s="146"/>
      <c r="AB20" s="146"/>
      <c r="AC20" s="146"/>
      <c r="AD20" s="146"/>
      <c r="AE20" s="146"/>
      <c r="AF20" s="146"/>
      <c r="AG20" s="146"/>
      <c r="AH20" s="146"/>
      <c r="AI20" s="146"/>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40"/>
      <c r="BP20" s="143"/>
      <c r="BQ20" s="125"/>
      <c r="BR20" s="125"/>
      <c r="BS20" s="128"/>
    </row>
    <row r="21" spans="2:71" s="57" customFormat="1" ht="6" customHeight="1" thickBot="1" x14ac:dyDescent="0.35">
      <c r="B21" s="164"/>
      <c r="C21" s="167"/>
      <c r="D21" s="156"/>
      <c r="E21" s="156"/>
      <c r="F21" s="154"/>
      <c r="G21" s="154"/>
      <c r="H21" s="154"/>
      <c r="I21" s="154"/>
      <c r="J21" s="156"/>
      <c r="K21" s="71">
        <v>10</v>
      </c>
      <c r="L21" s="72" t="s">
        <v>123</v>
      </c>
      <c r="M21" s="158"/>
      <c r="N21" s="161"/>
      <c r="O21" s="151"/>
      <c r="P21" s="144"/>
      <c r="Q21" s="147"/>
      <c r="R21" s="147"/>
      <c r="S21" s="147"/>
      <c r="T21" s="147"/>
      <c r="U21" s="147"/>
      <c r="V21" s="147"/>
      <c r="W21" s="147"/>
      <c r="X21" s="147"/>
      <c r="Y21" s="147"/>
      <c r="Z21" s="147"/>
      <c r="AA21" s="147"/>
      <c r="AB21" s="147"/>
      <c r="AC21" s="147"/>
      <c r="AD21" s="147"/>
      <c r="AE21" s="147"/>
      <c r="AF21" s="147"/>
      <c r="AG21" s="147"/>
      <c r="AH21" s="147"/>
      <c r="AI21" s="147"/>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41"/>
      <c r="BP21" s="144"/>
      <c r="BQ21" s="126"/>
      <c r="BR21" s="126"/>
      <c r="BS21" s="129"/>
    </row>
    <row r="22" spans="2:71" s="57" customFormat="1" ht="96" hidden="1" customHeight="1" x14ac:dyDescent="0.3">
      <c r="B22" s="162">
        <v>2</v>
      </c>
      <c r="C22" s="165" t="s">
        <v>120</v>
      </c>
      <c r="D22" s="155" t="s">
        <v>121</v>
      </c>
      <c r="E22" s="155"/>
      <c r="F22" s="153" t="s">
        <v>122</v>
      </c>
      <c r="G22" s="153" t="s">
        <v>122</v>
      </c>
      <c r="H22" s="153" t="s">
        <v>122</v>
      </c>
      <c r="I22" s="153" t="s">
        <v>122</v>
      </c>
      <c r="J22" s="155" t="str">
        <f>IF(AND((F22="SI"),(G22="SI"),(H22="SI"),(I22="SI")),"Si es Riesgo de Corrupción","No es Riesgo de Corrupción")</f>
        <v>No es Riesgo de Corrupción</v>
      </c>
      <c r="K22" s="50">
        <v>1</v>
      </c>
      <c r="L22" s="51" t="s">
        <v>123</v>
      </c>
      <c r="M22" s="157" t="s">
        <v>191</v>
      </c>
      <c r="N22" s="159"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5" t="s">
        <v>122</v>
      </c>
      <c r="R22" s="145" t="s">
        <v>122</v>
      </c>
      <c r="S22" s="145" t="s">
        <v>122</v>
      </c>
      <c r="T22" s="145" t="s">
        <v>122</v>
      </c>
      <c r="U22" s="145" t="s">
        <v>122</v>
      </c>
      <c r="V22" s="145" t="s">
        <v>122</v>
      </c>
      <c r="W22" s="145" t="s">
        <v>122</v>
      </c>
      <c r="X22" s="145" t="s">
        <v>122</v>
      </c>
      <c r="Y22" s="145" t="s">
        <v>122</v>
      </c>
      <c r="Z22" s="145" t="s">
        <v>122</v>
      </c>
      <c r="AA22" s="145" t="s">
        <v>122</v>
      </c>
      <c r="AB22" s="145" t="s">
        <v>122</v>
      </c>
      <c r="AC22" s="145" t="s">
        <v>122</v>
      </c>
      <c r="AD22" s="145" t="s">
        <v>122</v>
      </c>
      <c r="AE22" s="145" t="s">
        <v>122</v>
      </c>
      <c r="AF22" s="145" t="s">
        <v>122</v>
      </c>
      <c r="AG22" s="145" t="s">
        <v>122</v>
      </c>
      <c r="AH22" s="145" t="s">
        <v>122</v>
      </c>
      <c r="AI22" s="145"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39"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3"/>
      <c r="G23" s="153"/>
      <c r="H23" s="153"/>
      <c r="I23" s="153"/>
      <c r="J23" s="155"/>
      <c r="K23" s="58">
        <v>2</v>
      </c>
      <c r="L23" s="59" t="s">
        <v>123</v>
      </c>
      <c r="M23" s="157"/>
      <c r="N23" s="160"/>
      <c r="O23" s="150"/>
      <c r="P23" s="143"/>
      <c r="Q23" s="146"/>
      <c r="R23" s="146"/>
      <c r="S23" s="146"/>
      <c r="T23" s="146"/>
      <c r="U23" s="146"/>
      <c r="V23" s="146"/>
      <c r="W23" s="146"/>
      <c r="X23" s="146"/>
      <c r="Y23" s="146"/>
      <c r="Z23" s="146"/>
      <c r="AA23" s="146"/>
      <c r="AB23" s="146"/>
      <c r="AC23" s="146"/>
      <c r="AD23" s="146"/>
      <c r="AE23" s="146"/>
      <c r="AF23" s="146"/>
      <c r="AG23" s="146"/>
      <c r="AH23" s="146"/>
      <c r="AI23" s="146"/>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40"/>
      <c r="BP23" s="143"/>
      <c r="BQ23" s="125"/>
      <c r="BR23" s="125"/>
      <c r="BS23" s="128"/>
    </row>
    <row r="24" spans="2:71" s="57" customFormat="1" ht="96" hidden="1" customHeight="1" x14ac:dyDescent="0.3">
      <c r="B24" s="163"/>
      <c r="C24" s="166"/>
      <c r="D24" s="155"/>
      <c r="E24" s="155"/>
      <c r="F24" s="153"/>
      <c r="G24" s="153"/>
      <c r="H24" s="153"/>
      <c r="I24" s="153"/>
      <c r="J24" s="155"/>
      <c r="K24" s="64">
        <v>3</v>
      </c>
      <c r="L24" s="65" t="s">
        <v>123</v>
      </c>
      <c r="M24" s="157"/>
      <c r="N24" s="160"/>
      <c r="O24" s="150"/>
      <c r="P24" s="143"/>
      <c r="Q24" s="146"/>
      <c r="R24" s="146"/>
      <c r="S24" s="146"/>
      <c r="T24" s="146"/>
      <c r="U24" s="146"/>
      <c r="V24" s="146"/>
      <c r="W24" s="146"/>
      <c r="X24" s="146"/>
      <c r="Y24" s="146"/>
      <c r="Z24" s="146"/>
      <c r="AA24" s="146"/>
      <c r="AB24" s="146"/>
      <c r="AC24" s="146"/>
      <c r="AD24" s="146"/>
      <c r="AE24" s="146"/>
      <c r="AF24" s="146"/>
      <c r="AG24" s="146"/>
      <c r="AH24" s="146"/>
      <c r="AI24" s="146"/>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40"/>
      <c r="BP24" s="143"/>
      <c r="BQ24" s="125"/>
      <c r="BR24" s="125"/>
      <c r="BS24" s="128"/>
    </row>
    <row r="25" spans="2:71" s="57" customFormat="1" ht="96" hidden="1" customHeight="1" x14ac:dyDescent="0.3">
      <c r="B25" s="163"/>
      <c r="C25" s="166"/>
      <c r="D25" s="155"/>
      <c r="E25" s="155"/>
      <c r="F25" s="153"/>
      <c r="G25" s="153"/>
      <c r="H25" s="153"/>
      <c r="I25" s="153"/>
      <c r="J25" s="155"/>
      <c r="K25" s="58">
        <v>4</v>
      </c>
      <c r="L25" s="59" t="s">
        <v>123</v>
      </c>
      <c r="M25" s="157"/>
      <c r="N25" s="160"/>
      <c r="O25" s="150"/>
      <c r="P25" s="143"/>
      <c r="Q25" s="146"/>
      <c r="R25" s="146"/>
      <c r="S25" s="146"/>
      <c r="T25" s="146"/>
      <c r="U25" s="146"/>
      <c r="V25" s="146"/>
      <c r="W25" s="146"/>
      <c r="X25" s="146"/>
      <c r="Y25" s="146"/>
      <c r="Z25" s="146"/>
      <c r="AA25" s="146"/>
      <c r="AB25" s="146"/>
      <c r="AC25" s="146"/>
      <c r="AD25" s="146"/>
      <c r="AE25" s="146"/>
      <c r="AF25" s="146"/>
      <c r="AG25" s="146"/>
      <c r="AH25" s="146"/>
      <c r="AI25" s="146"/>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40"/>
      <c r="BP25" s="143"/>
      <c r="BQ25" s="125"/>
      <c r="BR25" s="125"/>
      <c r="BS25" s="128"/>
    </row>
    <row r="26" spans="2:71" s="57" customFormat="1" ht="96" hidden="1" customHeight="1" x14ac:dyDescent="0.3">
      <c r="B26" s="163"/>
      <c r="C26" s="166"/>
      <c r="D26" s="155"/>
      <c r="E26" s="155"/>
      <c r="F26" s="153"/>
      <c r="G26" s="153"/>
      <c r="H26" s="153"/>
      <c r="I26" s="153"/>
      <c r="J26" s="155"/>
      <c r="K26" s="64">
        <v>5</v>
      </c>
      <c r="L26" s="65" t="s">
        <v>123</v>
      </c>
      <c r="M26" s="157"/>
      <c r="N26" s="160"/>
      <c r="O26" s="150"/>
      <c r="P26" s="143"/>
      <c r="Q26" s="146"/>
      <c r="R26" s="146"/>
      <c r="S26" s="146"/>
      <c r="T26" s="146"/>
      <c r="U26" s="146"/>
      <c r="V26" s="146"/>
      <c r="W26" s="146"/>
      <c r="X26" s="146"/>
      <c r="Y26" s="146"/>
      <c r="Z26" s="146"/>
      <c r="AA26" s="146"/>
      <c r="AB26" s="146"/>
      <c r="AC26" s="146"/>
      <c r="AD26" s="146"/>
      <c r="AE26" s="146"/>
      <c r="AF26" s="146"/>
      <c r="AG26" s="146"/>
      <c r="AH26" s="146"/>
      <c r="AI26" s="146"/>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40"/>
      <c r="BP26" s="143"/>
      <c r="BQ26" s="125"/>
      <c r="BR26" s="125"/>
      <c r="BS26" s="128"/>
    </row>
    <row r="27" spans="2:71" s="57" customFormat="1" ht="96" hidden="1" customHeight="1" x14ac:dyDescent="0.3">
      <c r="B27" s="163"/>
      <c r="C27" s="166"/>
      <c r="D27" s="155"/>
      <c r="E27" s="155"/>
      <c r="F27" s="153"/>
      <c r="G27" s="153"/>
      <c r="H27" s="153"/>
      <c r="I27" s="153"/>
      <c r="J27" s="155"/>
      <c r="K27" s="58">
        <v>6</v>
      </c>
      <c r="L27" s="59" t="s">
        <v>123</v>
      </c>
      <c r="M27" s="157"/>
      <c r="N27" s="160"/>
      <c r="O27" s="150"/>
      <c r="P27" s="143"/>
      <c r="Q27" s="146"/>
      <c r="R27" s="146"/>
      <c r="S27" s="146"/>
      <c r="T27" s="146"/>
      <c r="U27" s="146"/>
      <c r="V27" s="146"/>
      <c r="W27" s="146"/>
      <c r="X27" s="146"/>
      <c r="Y27" s="146"/>
      <c r="Z27" s="146"/>
      <c r="AA27" s="146"/>
      <c r="AB27" s="146"/>
      <c r="AC27" s="146"/>
      <c r="AD27" s="146"/>
      <c r="AE27" s="146"/>
      <c r="AF27" s="146"/>
      <c r="AG27" s="146"/>
      <c r="AH27" s="146"/>
      <c r="AI27" s="146"/>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40"/>
      <c r="BP27" s="143"/>
      <c r="BQ27" s="125"/>
      <c r="BR27" s="125"/>
      <c r="BS27" s="128"/>
    </row>
    <row r="28" spans="2:71" s="57" customFormat="1" ht="96" hidden="1" customHeight="1" x14ac:dyDescent="0.3">
      <c r="B28" s="163"/>
      <c r="C28" s="166"/>
      <c r="D28" s="155"/>
      <c r="E28" s="155"/>
      <c r="F28" s="153"/>
      <c r="G28" s="153"/>
      <c r="H28" s="153"/>
      <c r="I28" s="153"/>
      <c r="J28" s="155"/>
      <c r="K28" s="64">
        <v>7</v>
      </c>
      <c r="L28" s="65" t="s">
        <v>123</v>
      </c>
      <c r="M28" s="157"/>
      <c r="N28" s="160"/>
      <c r="O28" s="150"/>
      <c r="P28" s="143"/>
      <c r="Q28" s="146"/>
      <c r="R28" s="146"/>
      <c r="S28" s="146"/>
      <c r="T28" s="146"/>
      <c r="U28" s="146"/>
      <c r="V28" s="146"/>
      <c r="W28" s="146"/>
      <c r="X28" s="146"/>
      <c r="Y28" s="146"/>
      <c r="Z28" s="146"/>
      <c r="AA28" s="146"/>
      <c r="AB28" s="146"/>
      <c r="AC28" s="146"/>
      <c r="AD28" s="146"/>
      <c r="AE28" s="146"/>
      <c r="AF28" s="146"/>
      <c r="AG28" s="146"/>
      <c r="AH28" s="146"/>
      <c r="AI28" s="146"/>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40"/>
      <c r="BP28" s="143"/>
      <c r="BQ28" s="125"/>
      <c r="BR28" s="125"/>
      <c r="BS28" s="128"/>
    </row>
    <row r="29" spans="2:71" s="57" customFormat="1" ht="96" hidden="1" customHeight="1" x14ac:dyDescent="0.3">
      <c r="B29" s="163"/>
      <c r="C29" s="166"/>
      <c r="D29" s="155"/>
      <c r="E29" s="155"/>
      <c r="F29" s="153"/>
      <c r="G29" s="153"/>
      <c r="H29" s="153"/>
      <c r="I29" s="153"/>
      <c r="J29" s="155"/>
      <c r="K29" s="58">
        <v>8</v>
      </c>
      <c r="L29" s="59" t="s">
        <v>123</v>
      </c>
      <c r="M29" s="157"/>
      <c r="N29" s="160"/>
      <c r="O29" s="150"/>
      <c r="P29" s="143"/>
      <c r="Q29" s="146"/>
      <c r="R29" s="146"/>
      <c r="S29" s="146"/>
      <c r="T29" s="146"/>
      <c r="U29" s="146"/>
      <c r="V29" s="146"/>
      <c r="W29" s="146"/>
      <c r="X29" s="146"/>
      <c r="Y29" s="146"/>
      <c r="Z29" s="146"/>
      <c r="AA29" s="146"/>
      <c r="AB29" s="146"/>
      <c r="AC29" s="146"/>
      <c r="AD29" s="146"/>
      <c r="AE29" s="146"/>
      <c r="AF29" s="146"/>
      <c r="AG29" s="146"/>
      <c r="AH29" s="146"/>
      <c r="AI29" s="146"/>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40"/>
      <c r="BP29" s="143"/>
      <c r="BQ29" s="125"/>
      <c r="BR29" s="125"/>
      <c r="BS29" s="128"/>
    </row>
    <row r="30" spans="2:71" s="57" customFormat="1" ht="96" hidden="1" customHeight="1" x14ac:dyDescent="0.3">
      <c r="B30" s="163"/>
      <c r="C30" s="166"/>
      <c r="D30" s="155"/>
      <c r="E30" s="155"/>
      <c r="F30" s="153"/>
      <c r="G30" s="153"/>
      <c r="H30" s="153"/>
      <c r="I30" s="153"/>
      <c r="J30" s="155"/>
      <c r="K30" s="64">
        <v>9</v>
      </c>
      <c r="L30" s="70" t="s">
        <v>123</v>
      </c>
      <c r="M30" s="157"/>
      <c r="N30" s="160"/>
      <c r="O30" s="150"/>
      <c r="P30" s="143"/>
      <c r="Q30" s="146"/>
      <c r="R30" s="146"/>
      <c r="S30" s="146"/>
      <c r="T30" s="146"/>
      <c r="U30" s="146"/>
      <c r="V30" s="146"/>
      <c r="W30" s="146"/>
      <c r="X30" s="146"/>
      <c r="Y30" s="146"/>
      <c r="Z30" s="146"/>
      <c r="AA30" s="146"/>
      <c r="AB30" s="146"/>
      <c r="AC30" s="146"/>
      <c r="AD30" s="146"/>
      <c r="AE30" s="146"/>
      <c r="AF30" s="146"/>
      <c r="AG30" s="146"/>
      <c r="AH30" s="146"/>
      <c r="AI30" s="146"/>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40"/>
      <c r="BP30" s="143"/>
      <c r="BQ30" s="125"/>
      <c r="BR30" s="125"/>
      <c r="BS30" s="128"/>
    </row>
    <row r="31" spans="2:71" s="57" customFormat="1" ht="96" hidden="1" customHeight="1" thickBot="1" x14ac:dyDescent="0.35">
      <c r="B31" s="164"/>
      <c r="C31" s="167"/>
      <c r="D31" s="156"/>
      <c r="E31" s="156"/>
      <c r="F31" s="154"/>
      <c r="G31" s="154"/>
      <c r="H31" s="154"/>
      <c r="I31" s="154"/>
      <c r="J31" s="156"/>
      <c r="K31" s="71">
        <v>10</v>
      </c>
      <c r="L31" s="72" t="s">
        <v>123</v>
      </c>
      <c r="M31" s="158"/>
      <c r="N31" s="161"/>
      <c r="O31" s="151"/>
      <c r="P31" s="144"/>
      <c r="Q31" s="147"/>
      <c r="R31" s="147"/>
      <c r="S31" s="147"/>
      <c r="T31" s="147"/>
      <c r="U31" s="147"/>
      <c r="V31" s="147"/>
      <c r="W31" s="147"/>
      <c r="X31" s="147"/>
      <c r="Y31" s="147"/>
      <c r="Z31" s="147"/>
      <c r="AA31" s="147"/>
      <c r="AB31" s="147"/>
      <c r="AC31" s="147"/>
      <c r="AD31" s="147"/>
      <c r="AE31" s="147"/>
      <c r="AF31" s="147"/>
      <c r="AG31" s="147"/>
      <c r="AH31" s="147"/>
      <c r="AI31" s="147"/>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41"/>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sheetData>
  <sheetProtection algorithmName="SHA-512" hashValue="9csB0zS1NdD+36LPpSK7AHgIB1K5ySgUa43UMDwmvB6CoFvYMeeDCXQuW7SDCdxcc8iuCXsktY7dG26Icu5Y+Q==" saltValue="4XUR+IWhvp4fkB/yyHGogg=="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143" priority="23" operator="containsText" text="Si es Riesgo de Corrupción">
      <formula>NOT(ISERROR(SEARCH("Si es Riesgo de Corrupción",J12)))</formula>
    </cfRule>
    <cfRule type="containsText" dxfId="142" priority="24" operator="containsText" text="No es Riesgo de Corrupción">
      <formula>NOT(ISERROR(SEARCH("No es Riesgo de Corrupción",J12)))</formula>
    </cfRule>
  </conditionalFormatting>
  <conditionalFormatting sqref="L12:M21">
    <cfRule type="containsText" dxfId="141" priority="22" operator="containsText" text="Espacio para describir ">
      <formula>NOT(ISERROR(SEARCH("Espacio para describir ",L12)))</formula>
    </cfRule>
  </conditionalFormatting>
  <conditionalFormatting sqref="N12:N61 Q12:AI61 AQ12:AQ61 AV12:BC61 BG12:BG61 BO12:BO61">
    <cfRule type="containsText" dxfId="140" priority="21" operator="containsText" text="Escoger un dato de la lista desplegable">
      <formula>NOT(ISERROR(SEARCH("Escoger un dato de la lista desplegable",N12)))</formula>
    </cfRule>
  </conditionalFormatting>
  <conditionalFormatting sqref="AO12:AO61">
    <cfRule type="containsText" dxfId="139" priority="20" operator="containsText" text="REDACTAR CONTROL">
      <formula>NOT(ISERROR(SEARCH("REDACTAR CONTROL",AO12)))</formula>
    </cfRule>
  </conditionalFormatting>
  <conditionalFormatting sqref="AL12 BR12">
    <cfRule type="containsText" dxfId="138" priority="17" operator="containsText" text="Extremo">
      <formula>NOT(ISERROR(SEARCH("Extremo",AL12)))</formula>
    </cfRule>
    <cfRule type="containsText" dxfId="137" priority="18" operator="containsText" text="Alto">
      <formula>NOT(ISERROR(SEARCH("Alto",AL12)))</formula>
    </cfRule>
    <cfRule type="containsText" dxfId="136" priority="19" operator="containsText" text="Moderado">
      <formula>NOT(ISERROR(SEARCH("Moderado",AL12)))</formula>
    </cfRule>
  </conditionalFormatting>
  <conditionalFormatting sqref="L22:M31">
    <cfRule type="containsText" dxfId="135" priority="16" operator="containsText" text="Espacio para describir ">
      <formula>NOT(ISERROR(SEARCH("Espacio para describir ",L22)))</formula>
    </cfRule>
  </conditionalFormatting>
  <conditionalFormatting sqref="AL22 BR22">
    <cfRule type="containsText" dxfId="134" priority="13" operator="containsText" text="Extremo">
      <formula>NOT(ISERROR(SEARCH("Extremo",AL22)))</formula>
    </cfRule>
    <cfRule type="containsText" dxfId="133" priority="14" operator="containsText" text="Alto">
      <formula>NOT(ISERROR(SEARCH("Alto",AL22)))</formula>
    </cfRule>
    <cfRule type="containsText" dxfId="132" priority="15" operator="containsText" text="Moderado">
      <formula>NOT(ISERROR(SEARCH("Moderado",AL22)))</formula>
    </cfRule>
  </conditionalFormatting>
  <conditionalFormatting sqref="L32:M41">
    <cfRule type="containsText" dxfId="131" priority="12" operator="containsText" text="Espacio para describir ">
      <formula>NOT(ISERROR(SEARCH("Espacio para describir ",L32)))</formula>
    </cfRule>
  </conditionalFormatting>
  <conditionalFormatting sqref="AL32 BR32">
    <cfRule type="containsText" dxfId="130" priority="9" operator="containsText" text="Extremo">
      <formula>NOT(ISERROR(SEARCH("Extremo",AL32)))</formula>
    </cfRule>
    <cfRule type="containsText" dxfId="129" priority="10" operator="containsText" text="Alto">
      <formula>NOT(ISERROR(SEARCH("Alto",AL32)))</formula>
    </cfRule>
    <cfRule type="containsText" dxfId="128" priority="11" operator="containsText" text="Moderado">
      <formula>NOT(ISERROR(SEARCH("Moderado",AL32)))</formula>
    </cfRule>
  </conditionalFormatting>
  <conditionalFormatting sqref="L42:M51">
    <cfRule type="containsText" dxfId="127" priority="8" operator="containsText" text="Espacio para describir ">
      <formula>NOT(ISERROR(SEARCH("Espacio para describir ",L42)))</formula>
    </cfRule>
  </conditionalFormatting>
  <conditionalFormatting sqref="AL42 BR42">
    <cfRule type="containsText" dxfId="126" priority="5" operator="containsText" text="Extremo">
      <formula>NOT(ISERROR(SEARCH("Extremo",AL42)))</formula>
    </cfRule>
    <cfRule type="containsText" dxfId="125" priority="6" operator="containsText" text="Alto">
      <formula>NOT(ISERROR(SEARCH("Alto",AL42)))</formula>
    </cfRule>
    <cfRule type="containsText" dxfId="124" priority="7" operator="containsText" text="Moderado">
      <formula>NOT(ISERROR(SEARCH("Moderado",AL42)))</formula>
    </cfRule>
  </conditionalFormatting>
  <conditionalFormatting sqref="L52:M61">
    <cfRule type="containsText" dxfId="123" priority="4" operator="containsText" text="Espacio para describir ">
      <formula>NOT(ISERROR(SEARCH("Espacio para describir ",L52)))</formula>
    </cfRule>
  </conditionalFormatting>
  <conditionalFormatting sqref="AL52 BR52">
    <cfRule type="containsText" dxfId="122" priority="1" operator="containsText" text="Extremo">
      <formula>NOT(ISERROR(SEARCH("Extremo",AL52)))</formula>
    </cfRule>
    <cfRule type="containsText" dxfId="121" priority="2" operator="containsText" text="Alto">
      <formula>NOT(ISERROR(SEARCH("Alto",AL52)))</formula>
    </cfRule>
    <cfRule type="containsText" dxfId="12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0011C48D-3EFE-462B-A563-08ADB591A25C}"/>
    <dataValidation allowBlank="1" showInputMessage="1" showErrorMessage="1" prompt="¿Se deja evidencia o rastro de la ejecución del control, que permita a cualquier tercero con la evidencia, llegar a la misma conclusión?." sqref="BC11" xr:uid="{D323E903-925F-4A3E-89A6-1F9C5FE56878}"/>
    <dataValidation allowBlank="1" showInputMessage="1" showErrorMessage="1" prompt="¿Las observaciones, desviaciones o diferencias identificadas como resultados de la ejecución del control son investigadas y resueltas de manera oportuna?" sqref="BB11" xr:uid="{4BB2C9C5-B550-4126-B539-F0364CEF864E}"/>
    <dataValidation allowBlank="1" showInputMessage="1" showErrorMessage="1" prompt="¿La fuente de información que se utiliza en el desarrollo del control es información confiable que permita mitigar el riesgo?." sqref="BA11" xr:uid="{19D98531-B657-4BFF-BEDF-01885AAE669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A5792A8-F678-4B3D-85A2-F74DEB491300}"/>
    <dataValidation allowBlank="1" showInputMessage="1" showErrorMessage="1" prompt="¿La oportunidad en que se ejecuta el control ayuda a prevenir la mitigación del riesgo o a detectar la materialización del riesgo de manera oportuna?" sqref="AY11" xr:uid="{D5449992-9F52-40E8-9DC0-813D6DE6B71A}"/>
    <dataValidation allowBlank="1" showInputMessage="1" showErrorMessage="1" prompt="El responsable tiene autoridad y adecuada segregación de funciones en la ejecución del control?" sqref="AX11" xr:uid="{2524E8E8-04DD-4BB4-9BB2-5C04D49CB330}"/>
    <dataValidation allowBlank="1" showInputMessage="1" showErrorMessage="1" prompt="¿Existen un responsable asignado a la ejecución del control?" sqref="AW11" xr:uid="{FC0729D1-C84A-4EE4-9503-E30B21A460A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F8BF683-1E53-4BEF-AC14-707B79C2AADB}"/>
    <dataValidation type="list" allowBlank="1" showInputMessage="1" showErrorMessage="1" prompt="¿Genera Impacto ambiental?" sqref="AI12:AI61" xr:uid="{FEC1D487-35E9-4F10-99B2-9091A3DEF5CC}">
      <formula1>"SI,NO,Escoger un dato de la lista desplegable"</formula1>
    </dataValidation>
    <dataValidation allowBlank="1" showInputMessage="1" showErrorMessage="1" prompt="¿Genera Impacto ambiental?" sqref="AI11" xr:uid="{A547D0A6-0A7A-4399-9989-4BCFD4D7843A}"/>
    <dataValidation type="list" allowBlank="1" showInputMessage="1" showErrorMessage="1" prompt="¿Afectar la imagen nacional?" sqref="AH12:AH61" xr:uid="{8B80343F-6F69-468C-8FC2-521775F9ADF3}">
      <formula1>"SI,NO,Escoger un dato de la lista desplegable"</formula1>
    </dataValidation>
    <dataValidation allowBlank="1" showInputMessage="1" showErrorMessage="1" prompt="¿Afectar la imagen nacional?" sqref="AH11" xr:uid="{8887FFFB-E3F3-4262-B1A7-00DA5AFE20B5}"/>
    <dataValidation type="list" allowBlank="1" showInputMessage="1" showErrorMessage="1" prompt="¿Afectar la imagen regional?" sqref="AG12:AG61" xr:uid="{1D16F9DD-07FC-42FA-A215-9B42A8680DA4}">
      <formula1>"SI,NO,Escoger un dato de la lista desplegable"</formula1>
    </dataValidation>
    <dataValidation allowBlank="1" showInputMessage="1" showErrorMessage="1" prompt="¿Afectar la imagen regional?" sqref="AG11" xr:uid="{BE27CB2F-CAD4-4621-A770-DDC564C5EE46}"/>
    <dataValidation type="list" allowBlank="1" showInputMessage="1" showErrorMessage="1" prompt="¿Ocasionar lesiones físicas o pérdida de vidas humanas?_x000a_NOTA: si esta respuesta es afirmativa, el impacto sera considerado como catastrófico." sqref="AF12:AF61" xr:uid="{C1B0DD62-F3D2-4DC7-A583-B97BB0067B2C}">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5FCB55E-6861-45EE-9567-BBA536E59A59}"/>
    <dataValidation type="list" allowBlank="1" showInputMessage="1" showErrorMessage="1" prompt="¿Generar pérdida de credibilidad del sector?" sqref="AE12:AE61" xr:uid="{84C188A4-33D1-4F8D-829C-66E657308864}">
      <formula1>"SI,NO,Escoger un dato de la lista desplegable"</formula1>
    </dataValidation>
    <dataValidation allowBlank="1" showInputMessage="1" showErrorMessage="1" prompt="¿Generar pérdida de credibilidad del sector?" sqref="AE11" xr:uid="{70E00023-3D3F-4932-94F4-B7E35FCA6421}"/>
    <dataValidation type="list" allowBlank="1" showInputMessage="1" showErrorMessage="1" prompt="¿Dar lugar a procesos penales?" sqref="AD12:AD61" xr:uid="{FE44CD55-7B95-4F33-A8E5-484EABF2A3DA}">
      <formula1>"SI,NO,Escoger un dato de la lista desplegable"</formula1>
    </dataValidation>
    <dataValidation allowBlank="1" showInputMessage="1" showErrorMessage="1" prompt="¿Dar lugar a procesos penales?" sqref="AD11" xr:uid="{0318E946-D69E-4418-8B5F-13D23D626559}"/>
    <dataValidation type="list" allowBlank="1" showInputMessage="1" showErrorMessage="1" prompt="¿Dar lugar a procesos fiscales?" sqref="AC12:AC61" xr:uid="{ED70397F-864C-4BED-8D82-34573F3003AC}">
      <formula1>"SI,NO,Escoger un dato de la lista desplegable"</formula1>
    </dataValidation>
    <dataValidation allowBlank="1" showInputMessage="1" showErrorMessage="1" prompt="¿Dar lugar a procesos fiscales?" sqref="AC11" xr:uid="{7B06C70F-BCDC-4804-B1C8-395289C107F8}"/>
    <dataValidation type="list" allowBlank="1" showInputMessage="1" showErrorMessage="1" prompt="¿Dar lugar a procesos disciplinarios?" sqref="AB12:AB61" xr:uid="{88840342-C475-4C5A-BB94-E32D732912B9}">
      <formula1>"SI,NO,Escoger un dato de la lista desplegable"</formula1>
    </dataValidation>
    <dataValidation allowBlank="1" showInputMessage="1" showErrorMessage="1" prompt="¿Dar lugar a procesos disciplinarios?" sqref="AB11" xr:uid="{400A4AEF-0458-4BDE-A471-A1D4371127E7}"/>
    <dataValidation type="list" allowBlank="1" showInputMessage="1" showErrorMessage="1" prompt="¿Dar lugar a procesos sancionatorios?" sqref="AA12:AA61" xr:uid="{82C1E1AD-C1B3-42F7-B263-487751415F6E}">
      <formula1>"SI,NO,Escoger un dato de la lista desplegable"</formula1>
    </dataValidation>
    <dataValidation allowBlank="1" showInputMessage="1" showErrorMessage="1" prompt="¿Dar lugar a procesos sancionatorios?" sqref="AA11" xr:uid="{803C3AB8-058F-462A-BD04-DD9A186A84D9}"/>
    <dataValidation type="list" allowBlank="1" showInputMessage="1" showErrorMessage="1" prompt="¿Generar intervención de los órganos de control, de la Fiscalía, u otro ente?" sqref="Z12:Z61" xr:uid="{C8103107-2222-4B0D-BF67-B2852DDFCCFB}">
      <formula1>"SI,NO,Escoger un dato de la lista desplegable"</formula1>
    </dataValidation>
    <dataValidation allowBlank="1" showInputMessage="1" showErrorMessage="1" prompt="¿Generar intervención de los órganos de control, de la Fiscalía, u otro ente?" sqref="Z11" xr:uid="{34A4C47A-86E5-4A66-B8C4-50B5DB890B6E}"/>
    <dataValidation type="list" allowBlank="1" showInputMessage="1" showErrorMessage="1" prompt="¿Generar pérdida de información de la Entidad?" sqref="Y12:Y61" xr:uid="{9FA6B300-3384-4BF6-896D-C4036DE40A59}">
      <formula1>"SI,NO,Escoger un dato de la lista desplegable"</formula1>
    </dataValidation>
    <dataValidation allowBlank="1" showInputMessage="1" showErrorMessage="1" prompt="¿Generar pérdida de información de la Entidad?" sqref="Y11" xr:uid="{895FC617-5791-4D11-966B-31A18FDF98DF}"/>
    <dataValidation type="list" allowBlank="1" showInputMessage="1" showErrorMessage="1" prompt="¿Dar lugar al detrimento de calidad de vida de la comunidad por la pérdida del bien o servicios o los recursos públicos?" sqref="X12:X61" xr:uid="{5A14F7CD-53A1-4BB3-98B6-D303871D19F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9F9874D-7207-4E52-877B-FC41666B7FD2}"/>
    <dataValidation type="list" allowBlank="1" showInputMessage="1" showErrorMessage="1" prompt="¿Afectar la generación de los productos o la prestación de servicios?" sqref="W12:W61" xr:uid="{94A1C0B0-CC3D-44E8-9158-CA5A185FF612}">
      <formula1>"SI,NO,Escoger un dato de la lista desplegable"</formula1>
    </dataValidation>
    <dataValidation allowBlank="1" showInputMessage="1" showErrorMessage="1" prompt="¿Afectar la generación de los productos o la prestación de servicios?" sqref="W11" xr:uid="{20A3452C-BE22-4342-BC1D-738E12776A9C}"/>
    <dataValidation type="list" allowBlank="1" showInputMessage="1" showErrorMessage="1" prompt="¿Generar pérdida de recursos económicos?" sqref="V12:V61" xr:uid="{E06AA014-5DA7-4631-AEBE-F671307BF59E}">
      <formula1>"SI,NO,Escoger un dato de la lista desplegable"</formula1>
    </dataValidation>
    <dataValidation allowBlank="1" showInputMessage="1" showErrorMessage="1" prompt="¿Generar pérdida de recursos económicos?" sqref="V11" xr:uid="{90A7D143-733D-4972-9E62-6439A6AC7540}"/>
    <dataValidation type="list" allowBlank="1" showInputMessage="1" showErrorMessage="1" prompt="¿Generar pérdida de confianza de la Entidad, afectando su reputación?" sqref="U12:U61" xr:uid="{86356234-8B30-4441-A978-8FC2889B52A1}">
      <formula1>"SI,NO,Escoger un dato de la lista desplegable"</formula1>
    </dataValidation>
    <dataValidation allowBlank="1" showInputMessage="1" showErrorMessage="1" prompt="¿Generar pérdida de confianza de la Entidad, afectando su reputación?" sqref="U11" xr:uid="{3549737C-CC04-4C51-8727-DFE949B376D1}"/>
    <dataValidation type="list" allowBlank="1" showInputMessage="1" showErrorMessage="1" prompt="¿Afectar el cumplimiento de la misión del sector al que pertenece la Entidad?" sqref="T12:T61" xr:uid="{F1F47250-E61C-4D9E-89E3-BD4A8B987D8F}">
      <formula1>"SI,NO,Escoger un dato de la lista desplegable"</formula1>
    </dataValidation>
    <dataValidation allowBlank="1" showInputMessage="1" showErrorMessage="1" prompt="¿Afectar el cumplimiento de la misión del sector al que pertenece la Entidad?" sqref="T11" xr:uid="{3222C16F-168D-46E9-A862-CBC08D4F5353}"/>
    <dataValidation type="list" allowBlank="1" showInputMessage="1" showErrorMessage="1" prompt="¿Afectar el cumplimiento de misión de la Entidad?" sqref="S12:S61" xr:uid="{F34AD6D2-AC3A-46B3-906B-71811F6ABD5B}">
      <formula1>"SI,NO,Escoger un dato de la lista desplegable"</formula1>
    </dataValidation>
    <dataValidation allowBlank="1" showInputMessage="1" showErrorMessage="1" prompt="¿Afectar el cumplimiento de misión de la Entidad?" sqref="S11" xr:uid="{07DB0D40-4C0E-44A8-8DBA-EBDE15AFA594}"/>
    <dataValidation type="list" allowBlank="1" showInputMessage="1" showErrorMessage="1" prompt="¿Afectar el cumplimiento de metas y objetivos de la dependencia?" sqref="R12:R61" xr:uid="{F42EA4B8-25A7-42E1-9428-5D2E076B5C7A}">
      <formula1>"SI,NO,Escoger un dato de la lista desplegable"</formula1>
    </dataValidation>
    <dataValidation allowBlank="1" showInputMessage="1" showErrorMessage="1" prompt="¿Afectar el cumplimiento de metas y objetivos de la dependencia?" sqref="R11" xr:uid="{650C634F-8979-45E7-B184-B3F9B5785E9F}"/>
    <dataValidation type="list" allowBlank="1" showInputMessage="1" showErrorMessage="1" prompt="¿Afectar al grupo de funcionarios del proceso?" sqref="Q12:Q61" xr:uid="{FDC5DD1A-D41E-4E51-B5D1-9886D0799868}">
      <formula1>"SI,NO,Escoger un dato de la lista desplegable"</formula1>
    </dataValidation>
    <dataValidation allowBlank="1" showInputMessage="1" showErrorMessage="1" prompt="¿Afectar al grupo de funcionarios del proceso?" sqref="Q11" xr:uid="{D23D1CCA-C08A-4610-9405-2FBB9965CCFC}"/>
    <dataValidation allowBlank="1" showInputMessage="1" showErrorMessage="1" prompt="Son los efectos ocasionados por la ocurrencia de un riesgo que afecta los objetivos o procesos de la entidad. Pueden ser una pérdida, un daño, un perjuicio, un detrimento." sqref="M9:M11" xr:uid="{9650B66F-04BE-4ED2-ABEC-9DA2A80314AC}"/>
    <dataValidation type="list" allowBlank="1" showInputMessage="1" showErrorMessage="1" sqref="BG12:BG61" xr:uid="{7E3D788C-8D80-4373-BCBC-794E5F650226}">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C525EA6-6D19-48C0-B414-7979C415AE5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3394CB0-CAB0-4A11-9D57-F7D332B8426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B0F7D73-FC41-475A-813A-901E853D593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66FD399-6939-42F4-87BA-2AAD7A91657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A3757B9-753B-48EC-8D88-BA8D6A45BE4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20CE31E-7732-430D-8E91-46190CCEC9D9}">
      <formula1>"Adecuado,Inadecuado,Escoger un dato de la lista desplegable"</formula1>
    </dataValidation>
    <dataValidation type="list" allowBlank="1" showInputMessage="1" showErrorMessage="1" prompt="¿Existen un responsable asignado a la ejecución del control?" sqref="AW12:AW61" xr:uid="{A78AEBDE-3BD5-4A56-AADB-E17E8539738E}">
      <formula1>"Asignado,No Asignado,Escoger un dato de la lista desplegable"</formula1>
    </dataValidation>
    <dataValidation type="list" allowBlank="1" showInputMessage="1" showErrorMessage="1" sqref="AV12:AV61" xr:uid="{E69F193C-33DF-424A-842A-1486C033ABFB}">
      <formula1>"Escoger un dato de la lista desplegable,Preventivo,Detectivo"</formula1>
    </dataValidation>
    <dataValidation type="list" allowBlank="1" showInputMessage="1" showErrorMessage="1" sqref="AQ12:AQ61" xr:uid="{0A686BC3-6DA2-4CC0-B82B-8DACD0E45767}">
      <formula1>"Escoger un dato de la lista desplegable,Por Tramite, Diario, Semanal, Quincenal, Mensual, Bimestral, Trimestral, Semestral,Anual"</formula1>
    </dataValidation>
    <dataValidation type="list" allowBlank="1" showInputMessage="1" showErrorMessage="1" sqref="F12:I61" xr:uid="{1A539AA9-23CF-48A3-BCD0-B412DFB616E5}">
      <formula1>"SI,NO,Escoger un dato de la lista desplegable"</formula1>
    </dataValidation>
    <dataValidation type="list" allowBlank="1" showInputMessage="1" showErrorMessage="1" sqref="N12:N61" xr:uid="{D30842D1-C77D-43B4-9FA4-6BCF25B61F9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3E0CAA8-BDED-462F-9D83-2A87450E0A0B}">
          <x14:formula1>
            <xm:f>DATOS!$J$15:$J$19</xm:f>
          </x14:formula1>
          <xm:sqref>AM12:AM61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600A-5A05-48AF-BBF4-C0027FFF0B6D}">
  <sheetPr>
    <pageSetUpPr fitToPage="1"/>
  </sheetPr>
  <dimension ref="B2:BS21"/>
  <sheetViews>
    <sheetView zoomScale="55" zoomScaleNormal="55" workbookViewId="0">
      <selection activeCell="C12" sqref="C12:C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211.2" x14ac:dyDescent="0.3">
      <c r="B12" s="162">
        <v>1</v>
      </c>
      <c r="C12" s="165" t="s">
        <v>61</v>
      </c>
      <c r="D12" s="155" t="s">
        <v>640</v>
      </c>
      <c r="E12" s="155" t="s">
        <v>641</v>
      </c>
      <c r="F12" s="155" t="s">
        <v>170</v>
      </c>
      <c r="G12" s="155" t="s">
        <v>170</v>
      </c>
      <c r="H12" s="155" t="s">
        <v>170</v>
      </c>
      <c r="I12" s="155" t="s">
        <v>170</v>
      </c>
      <c r="J12" s="155" t="str">
        <f>IF(AND((F12="SI"),(G12="SI"),(H12="SI"),(I12="SI")),"Si es Riesgo de Corrupción","No es Riesgo de Corrupción")</f>
        <v>Si es Riesgo de Corrupción</v>
      </c>
      <c r="K12" s="50">
        <v>1</v>
      </c>
      <c r="L12" s="51" t="s">
        <v>642</v>
      </c>
      <c r="M12" s="157" t="s">
        <v>655</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173</v>
      </c>
      <c r="U12" s="148" t="s">
        <v>170</v>
      </c>
      <c r="V12" s="148" t="s">
        <v>170</v>
      </c>
      <c r="W12" s="148" t="s">
        <v>170</v>
      </c>
      <c r="X12" s="148" t="s">
        <v>170</v>
      </c>
      <c r="Y12" s="148" t="s">
        <v>173</v>
      </c>
      <c r="Z12" s="148" t="s">
        <v>170</v>
      </c>
      <c r="AA12" s="148" t="s">
        <v>170</v>
      </c>
      <c r="AB12" s="148" t="s">
        <v>170</v>
      </c>
      <c r="AC12" s="148" t="s">
        <v>170</v>
      </c>
      <c r="AD12" s="148" t="s">
        <v>170</v>
      </c>
      <c r="AE12" s="148" t="s">
        <v>173</v>
      </c>
      <c r="AF12" s="148" t="s">
        <v>173</v>
      </c>
      <c r="AG12" s="148" t="s">
        <v>170</v>
      </c>
      <c r="AH12" s="148" t="s">
        <v>173</v>
      </c>
      <c r="AI12" s="148" t="s">
        <v>173</v>
      </c>
      <c r="AJ12" s="148">
        <f t="shared" ref="AJ12" si="0">IF(AF12="SI","Impacto Catastrófico por lesoines o perdida de vidas humanas",(COUNTIF(Q12:AE21,"SI")+COUNTIF(AG12:AI21,"SI")))</f>
        <v>12</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654</v>
      </c>
      <c r="AP12" s="53" t="s">
        <v>644</v>
      </c>
      <c r="AQ12" s="53" t="s">
        <v>227</v>
      </c>
      <c r="AR12" s="53" t="s">
        <v>645</v>
      </c>
      <c r="AS12" s="53" t="s">
        <v>646</v>
      </c>
      <c r="AT12" s="53" t="s">
        <v>647</v>
      </c>
      <c r="AU12" s="53" t="s">
        <v>648</v>
      </c>
      <c r="AV12" s="53" t="s">
        <v>224</v>
      </c>
      <c r="AW12" s="89" t="s">
        <v>179</v>
      </c>
      <c r="AX12" s="89" t="s">
        <v>180</v>
      </c>
      <c r="AY12" s="89" t="s">
        <v>181</v>
      </c>
      <c r="AZ12" s="89" t="s">
        <v>225</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95</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653</v>
      </c>
    </row>
    <row r="13" spans="2:71" s="57" customFormat="1" ht="211.2" x14ac:dyDescent="0.3">
      <c r="B13" s="163"/>
      <c r="C13" s="166"/>
      <c r="D13" s="155"/>
      <c r="E13" s="155"/>
      <c r="F13" s="155"/>
      <c r="G13" s="155"/>
      <c r="H13" s="155"/>
      <c r="I13" s="155"/>
      <c r="J13" s="155"/>
      <c r="K13" s="58">
        <v>2</v>
      </c>
      <c r="L13" s="59" t="s">
        <v>643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649</v>
      </c>
      <c r="AP13" s="61" t="s">
        <v>650</v>
      </c>
      <c r="AQ13" s="61" t="s">
        <v>201</v>
      </c>
      <c r="AR13" s="61" t="s">
        <v>635</v>
      </c>
      <c r="AS13" s="61" t="s">
        <v>651</v>
      </c>
      <c r="AT13" s="61" t="s">
        <v>652</v>
      </c>
      <c r="AU13" s="61" t="s">
        <v>638</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mZKORUboSWZFFbJzBnB4PRqD1NAmhmX7k1JPw2O1wKWZU/ICX8PKWTSjSh/uSZTtwXYYwFNoipkNl6cK0LSKxw==" saltValue="trZ5WeVRrxwh+K23vAlXpA=="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119" priority="23" operator="containsText" text="Si es Riesgo de Corrupción">
      <formula>NOT(ISERROR(SEARCH("Si es Riesgo de Corrupción",J12)))</formula>
    </cfRule>
    <cfRule type="containsText" dxfId="118" priority="24" operator="containsText" text="No es Riesgo de Corrupción">
      <formula>NOT(ISERROR(SEARCH("No es Riesgo de Corrupción",J12)))</formula>
    </cfRule>
  </conditionalFormatting>
  <conditionalFormatting sqref="L12:M21">
    <cfRule type="containsText" dxfId="117" priority="22" operator="containsText" text="Espacio para describir ">
      <formula>NOT(ISERROR(SEARCH("Espacio para describir ",L12)))</formula>
    </cfRule>
  </conditionalFormatting>
  <conditionalFormatting sqref="Q12:AI21 AQ12:AQ21 AV12:BC21 BG12:BG21 BO12:BO21 N12:N21">
    <cfRule type="containsText" dxfId="116" priority="21" operator="containsText" text="Escoger un dato de la lista desplegable">
      <formula>NOT(ISERROR(SEARCH("Escoger un dato de la lista desplegable",N12)))</formula>
    </cfRule>
  </conditionalFormatting>
  <conditionalFormatting sqref="AO12:AO21">
    <cfRule type="containsText" dxfId="115" priority="20" operator="containsText" text="REDACTAR CONTROL">
      <formula>NOT(ISERROR(SEARCH("REDACTAR CONTROL",AO12)))</formula>
    </cfRule>
  </conditionalFormatting>
  <conditionalFormatting sqref="AL12 BR12">
    <cfRule type="containsText" dxfId="114" priority="17" operator="containsText" text="Extremo">
      <formula>NOT(ISERROR(SEARCH("Extremo",AL12)))</formula>
    </cfRule>
    <cfRule type="containsText" dxfId="113" priority="18" operator="containsText" text="Alto">
      <formula>NOT(ISERROR(SEARCH("Alto",AL12)))</formula>
    </cfRule>
    <cfRule type="containsText" dxfId="112" priority="19" operator="containsText" text="Moderado">
      <formula>NOT(ISERROR(SEARCH("Moderado",AL12)))</formula>
    </cfRule>
  </conditionalFormatting>
  <dataValidations xWindow="60" yWindow="710"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0BD4A83-EA93-4B36-BBB0-E7E745E0495D}"/>
    <dataValidation allowBlank="1" showInputMessage="1" showErrorMessage="1" prompt="¿Se deja evidencia o rastro de la ejecución del control, que permita a cualquier tercero con la evidencia, llegar a la misma conclusión?." sqref="BC11" xr:uid="{FC06D7A6-717A-49AF-80EB-B952DDD80ACC}"/>
    <dataValidation allowBlank="1" showInputMessage="1" showErrorMessage="1" prompt="¿Las observaciones, desviaciones o diferencias identificadas como resultados de la ejecución del control son investigadas y resueltas de manera oportuna?" sqref="BB11" xr:uid="{ECB79FE8-9F9A-4ED7-AD01-CAB9BF52F2A5}"/>
    <dataValidation allowBlank="1" showInputMessage="1" showErrorMessage="1" prompt="¿La fuente de información que se utiliza en el desarrollo del control es información confiable que permita mitigar el riesgo?." sqref="BA11" xr:uid="{89552F81-FF4E-4345-B402-8C9FCA69CFD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A565934-6A53-43BB-BEC4-F138C45BFEF8}"/>
    <dataValidation allowBlank="1" showInputMessage="1" showErrorMessage="1" prompt="¿La oportunidad en que se ejecuta el control ayuda a prevenir la mitigación del riesgo o a detectar la materialización del riesgo de manera oportuna?" sqref="AY11" xr:uid="{D9DEC79F-61DD-4CB7-92C5-654FFF0139DC}"/>
    <dataValidation allowBlank="1" showInputMessage="1" showErrorMessage="1" prompt="El responsable tiene autoridad y adecuada segregación de funciones en la ejecución del control?" sqref="AX11" xr:uid="{A43E5AC2-C4BF-4AFF-AA07-526B6E2E1D09}"/>
    <dataValidation allowBlank="1" showInputMessage="1" showErrorMessage="1" prompt="¿Existen un responsable asignado a la ejecución del control?" sqref="AW11" xr:uid="{E96592E6-3608-45A7-8AAD-15E3DDCEA081}"/>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8493D7E3-CE77-4D4D-9EC9-C7EA61781379}"/>
    <dataValidation type="list" allowBlank="1" showInputMessage="1" showErrorMessage="1" prompt="¿Genera Impacto ambiental?" sqref="AI12:AI21" xr:uid="{E2360CC9-1427-459F-A901-86C793544ED6}">
      <formula1>"SI,NO,Escoger un dato de la lista desplegable"</formula1>
    </dataValidation>
    <dataValidation allowBlank="1" showInputMessage="1" showErrorMessage="1" prompt="¿Genera Impacto ambiental?" sqref="AI11" xr:uid="{9B818451-DF0A-4F2D-8E0A-4BF2EFF03166}"/>
    <dataValidation type="list" allowBlank="1" showInputMessage="1" showErrorMessage="1" prompt="¿Afectar la imagen nacional?" sqref="AH12:AH21" xr:uid="{C5AF0F95-8181-484C-9626-65DF310EF839}">
      <formula1>"SI,NO,Escoger un dato de la lista desplegable"</formula1>
    </dataValidation>
    <dataValidation allowBlank="1" showInputMessage="1" showErrorMessage="1" prompt="¿Afectar la imagen nacional?" sqref="AH11" xr:uid="{C596CE2F-F9A8-442A-9732-D7C53D127434}"/>
    <dataValidation type="list" allowBlank="1" showInputMessage="1" showErrorMessage="1" prompt="¿Afectar la imagen regional?" sqref="AG12:AG21" xr:uid="{2B390685-B50E-4172-A6CB-A6F88450FF63}">
      <formula1>"SI,NO,Escoger un dato de la lista desplegable"</formula1>
    </dataValidation>
    <dataValidation allowBlank="1" showInputMessage="1" showErrorMessage="1" prompt="¿Afectar la imagen regional?" sqref="AG11" xr:uid="{635D392F-46F3-4D05-A6B8-21DD7E60B390}"/>
    <dataValidation type="list" allowBlank="1" showInputMessage="1" showErrorMessage="1" prompt="¿Ocasionar lesiones físicas o pérdida de vidas humanas?_x000a_NOTA: si esta respuesta es afirmativa, el impacto sera considerado como catastrófico." sqref="AF12:AF21" xr:uid="{D81461B3-7617-4DF0-9D90-2C6AF864EF4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E85F229-FCCD-484D-A0EF-A4565AA610E0}"/>
    <dataValidation type="list" allowBlank="1" showInputMessage="1" showErrorMessage="1" prompt="¿Generar pérdida de credibilidad del sector?" sqref="AE12:AE21" xr:uid="{735269B7-E454-43D1-AB1A-05253343A79B}">
      <formula1>"SI,NO,Escoger un dato de la lista desplegable"</formula1>
    </dataValidation>
    <dataValidation allowBlank="1" showInputMessage="1" showErrorMessage="1" prompt="¿Generar pérdida de credibilidad del sector?" sqref="AE11" xr:uid="{EE50FDF3-3EA1-4714-BD6A-521A95D3A6C2}"/>
    <dataValidation type="list" allowBlank="1" showInputMessage="1" showErrorMessage="1" prompt="¿Dar lugar a procesos penales?" sqref="AD12:AD21" xr:uid="{E3C75880-48FB-4BD2-B305-12FD8EF176DB}">
      <formula1>"SI,NO,Escoger un dato de la lista desplegable"</formula1>
    </dataValidation>
    <dataValidation allowBlank="1" showInputMessage="1" showErrorMessage="1" prompt="¿Dar lugar a procesos penales?" sqref="AD11" xr:uid="{0A074A65-BFAE-48CF-B8F5-1897664EF3A5}"/>
    <dataValidation type="list" allowBlank="1" showInputMessage="1" showErrorMessage="1" prompt="¿Dar lugar a procesos fiscales?" sqref="AC12:AC21" xr:uid="{7E84CEB7-7E22-4336-8900-2CB3B4D32C3C}">
      <formula1>"SI,NO,Escoger un dato de la lista desplegable"</formula1>
    </dataValidation>
    <dataValidation allowBlank="1" showInputMessage="1" showErrorMessage="1" prompt="¿Dar lugar a procesos fiscales?" sqref="AC11" xr:uid="{49791633-7890-43D6-AE84-4A1785E9F49E}"/>
    <dataValidation type="list" allowBlank="1" showInputMessage="1" showErrorMessage="1" prompt="¿Dar lugar a procesos disciplinarios?" sqref="AB12:AB21" xr:uid="{DCD23DC5-FEB2-4E62-8F59-3603A1B718E0}">
      <formula1>"SI,NO,Escoger un dato de la lista desplegable"</formula1>
    </dataValidation>
    <dataValidation allowBlank="1" showInputMessage="1" showErrorMessage="1" prompt="¿Dar lugar a procesos disciplinarios?" sqref="AB11" xr:uid="{EF16AFD1-CAA2-46E9-907C-8AF5F38D23AD}"/>
    <dataValidation type="list" allowBlank="1" showInputMessage="1" showErrorMessage="1" prompt="¿Dar lugar a procesos sancionatorios?" sqref="AA12:AA21" xr:uid="{3349A06A-E848-438B-9174-3DB81A4716FB}">
      <formula1>"SI,NO,Escoger un dato de la lista desplegable"</formula1>
    </dataValidation>
    <dataValidation allowBlank="1" showInputMessage="1" showErrorMessage="1" prompt="¿Dar lugar a procesos sancionatorios?" sqref="AA11" xr:uid="{AB0342D3-7D49-445F-83D6-5EEE8B042951}"/>
    <dataValidation type="list" allowBlank="1" showInputMessage="1" showErrorMessage="1" prompt="¿Generar intervención de los órganos de control, de la Fiscalía, u otro ente?" sqref="Z12:Z21" xr:uid="{75E1B699-609B-4B71-A067-18FB9D9C371D}">
      <formula1>"SI,NO,Escoger un dato de la lista desplegable"</formula1>
    </dataValidation>
    <dataValidation allowBlank="1" showInputMessage="1" showErrorMessage="1" prompt="¿Generar intervención de los órganos de control, de la Fiscalía, u otro ente?" sqref="Z11" xr:uid="{AE777186-A975-4609-8915-62176FCCB591}"/>
    <dataValidation type="list" allowBlank="1" showInputMessage="1" showErrorMessage="1" prompt="¿Generar pérdida de información de la Entidad?" sqref="Y12:Y21" xr:uid="{38B7661C-C30F-4E26-BC7D-038D18C4C7DC}">
      <formula1>"SI,NO,Escoger un dato de la lista desplegable"</formula1>
    </dataValidation>
    <dataValidation allowBlank="1" showInputMessage="1" showErrorMessage="1" prompt="¿Generar pérdida de información de la Entidad?" sqref="Y11" xr:uid="{F7C8E7D0-307D-4170-85B7-59CEF8415D9A}"/>
    <dataValidation type="list" allowBlank="1" showInputMessage="1" showErrorMessage="1" prompt="¿Dar lugar al detrimento de calidad de vida de la comunidad por la pérdida del bien o servicios o los recursos públicos?" sqref="X12:X21" xr:uid="{C413DF05-AE87-458D-9AD8-30D2A64430A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B53CE3A-166A-42CE-9F0E-33AE76E647C7}"/>
    <dataValidation type="list" allowBlank="1" showInputMessage="1" showErrorMessage="1" prompt="¿Afectar la generación de los productos o la prestación de servicios?" sqref="W12:W21" xr:uid="{FF399C93-C500-4E50-8537-251F089D4007}">
      <formula1>"SI,NO,Escoger un dato de la lista desplegable"</formula1>
    </dataValidation>
    <dataValidation allowBlank="1" showInputMessage="1" showErrorMessage="1" prompt="¿Afectar la generación de los productos o la prestación de servicios?" sqref="W11" xr:uid="{A1362EA8-BC38-4277-B773-8B07DB26869E}"/>
    <dataValidation type="list" allowBlank="1" showInputMessage="1" showErrorMessage="1" prompt="¿Generar pérdida de recursos económicos?" sqref="V12:V21" xr:uid="{D1626A02-743E-417B-8C5D-1C0520C05FE2}">
      <formula1>"SI,NO,Escoger un dato de la lista desplegable"</formula1>
    </dataValidation>
    <dataValidation allowBlank="1" showInputMessage="1" showErrorMessage="1" prompt="¿Generar pérdida de recursos económicos?" sqref="V11" xr:uid="{D4FB3687-F459-4D70-92B9-D35714E67B75}"/>
    <dataValidation type="list" allowBlank="1" showInputMessage="1" showErrorMessage="1" prompt="¿Generar pérdida de confianza de la Entidad, afectando su reputación?" sqref="U12:U21" xr:uid="{77AC0B53-BA7B-4DDA-B2B6-033EB78C1D07}">
      <formula1>"SI,NO,Escoger un dato de la lista desplegable"</formula1>
    </dataValidation>
    <dataValidation allowBlank="1" showInputMessage="1" showErrorMessage="1" prompt="¿Generar pérdida de confianza de la Entidad, afectando su reputación?" sqref="U11" xr:uid="{F12C259C-55DC-4AC3-A8AC-C00332915A82}"/>
    <dataValidation type="list" allowBlank="1" showInputMessage="1" showErrorMessage="1" prompt="¿Afectar el cumplimiento de la misión del sector al que pertenece la Entidad?" sqref="T12:T21" xr:uid="{1F6DA28A-3BA4-4702-BE61-2BF8FBB81E3B}">
      <formula1>"SI,NO,Escoger un dato de la lista desplegable"</formula1>
    </dataValidation>
    <dataValidation allowBlank="1" showInputMessage="1" showErrorMessage="1" prompt="¿Afectar el cumplimiento de la misión del sector al que pertenece la Entidad?" sqref="T11" xr:uid="{7EEAAD83-2C77-443F-A4C7-0BD3BDCD6C6B}"/>
    <dataValidation type="list" allowBlank="1" showInputMessage="1" showErrorMessage="1" prompt="¿Afectar el cumplimiento de misión de la Entidad?" sqref="S12:S21" xr:uid="{56558A6E-6D59-4D8A-8587-281F78F5660A}">
      <formula1>"SI,NO,Escoger un dato de la lista desplegable"</formula1>
    </dataValidation>
    <dataValidation allowBlank="1" showInputMessage="1" showErrorMessage="1" prompt="¿Afectar el cumplimiento de misión de la Entidad?" sqref="S11" xr:uid="{F436D8AC-295D-4CFA-879D-246436D6CA7A}"/>
    <dataValidation type="list" allowBlank="1" showInputMessage="1" showErrorMessage="1" prompt="¿Afectar el cumplimiento de metas y objetivos de la dependencia?" sqref="R12:R21" xr:uid="{CFC50A98-19D0-4A0E-AF97-ABA03DD34322}">
      <formula1>"SI,NO,Escoger un dato de la lista desplegable"</formula1>
    </dataValidation>
    <dataValidation allowBlank="1" showInputMessage="1" showErrorMessage="1" prompt="¿Afectar el cumplimiento de metas y objetivos de la dependencia?" sqref="R11" xr:uid="{D0776AF1-D159-48FF-BF31-A3FC75947BA4}"/>
    <dataValidation type="list" allowBlank="1" showInputMessage="1" showErrorMessage="1" prompt="¿Afectar al grupo de funcionarios del proceso?" sqref="Q12:Q21" xr:uid="{835E0609-CA47-4140-BF3E-6EF2ECD53BAE}">
      <formula1>"SI,NO,Escoger un dato de la lista desplegable"</formula1>
    </dataValidation>
    <dataValidation allowBlank="1" showInputMessage="1" showErrorMessage="1" prompt="¿Afectar al grupo de funcionarios del proceso?" sqref="Q11" xr:uid="{5A24D37E-B0F7-492A-B768-A6B6F8050FE1}"/>
    <dataValidation allowBlank="1" showInputMessage="1" showErrorMessage="1" prompt="Son los efectos ocasionados por la ocurrencia de un riesgo que afecta los objetivos o procesos de la entidad. Pueden ser una pérdida, un daño, un perjuicio, un detrimento." sqref="M9:M11" xr:uid="{D00B8639-4E53-45E3-B2B6-FA4365658C93}"/>
    <dataValidation type="list" allowBlank="1" showInputMessage="1" showErrorMessage="1" sqref="BG12:BG21" xr:uid="{8A108714-4CE9-43D3-9E6A-60D40EC8BDC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B4B74FA8-B2DB-4598-842D-FBE9A1D0BD52}">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B16AB3A2-08A7-4A52-A3CD-45C480F6D5D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F8E02433-2A61-4D0F-AC70-34FE35B238D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309026AE-6058-4C78-9352-D9A5579FD8C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51E86BDB-E211-4FF8-8AE3-81F875CF1654}">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FF6F105C-CBB7-463F-B7B1-9F58B82961D9}">
      <formula1>"Adecuado,Inadecuado,Escoger un dato de la lista desplegable"</formula1>
    </dataValidation>
    <dataValidation type="list" allowBlank="1" showInputMessage="1" showErrorMessage="1" prompt="¿Existen un responsable asignado a la ejecución del control?" sqref="AW12:AW21" xr:uid="{92533706-F0B8-4042-9D6B-274ED59FFA73}">
      <formula1>"Asignado,No Asignado,Escoger un dato de la lista desplegable"</formula1>
    </dataValidation>
    <dataValidation type="list" allowBlank="1" showInputMessage="1" showErrorMessage="1" sqref="AV12:AV21" xr:uid="{745BCFB8-A797-464C-B86E-C68C516E0A2B}">
      <formula1>"Escoger un dato de la lista desplegable,Preventivo,Detectivo"</formula1>
    </dataValidation>
    <dataValidation type="list" allowBlank="1" showInputMessage="1" showErrorMessage="1" sqref="AQ12:AQ21" xr:uid="{110DC367-F1F7-4A34-A4D6-D047C39FD6D8}">
      <formula1>"Escoger un dato de la lista desplegable,Por Tramite, Diario, Semanal, Quincenal, Mensual, Bimestral, Trimestral, Semestral,Anual"</formula1>
    </dataValidation>
    <dataValidation type="list" allowBlank="1" showInputMessage="1" showErrorMessage="1" sqref="F12:I21" xr:uid="{A7828BC6-CB1A-43B0-89D0-3A6FF19C89A3}">
      <formula1>"SI,NO,Escoger un dato de la lista desplegable"</formula1>
    </dataValidation>
    <dataValidation type="list" allowBlank="1" showInputMessage="1" showErrorMessage="1" sqref="N12:N21" xr:uid="{7B13162A-E67F-4C39-B932-852E9583007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xWindow="60" yWindow="710" count="1">
        <x14:dataValidation type="list" allowBlank="1" showInputMessage="1" showErrorMessage="1" xr:uid="{52EFC6D3-2402-4661-95B2-3AE490F0921C}">
          <x14:formula1>
            <xm:f>DATOS!$J$15:$J$19</xm:f>
          </x14:formula1>
          <xm:sqref>AM12:AM21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11CC-9331-4290-A398-EDD5551A70B1}">
  <sheetPr>
    <pageSetUpPr fitToPage="1"/>
  </sheetPr>
  <dimension ref="B2:BS62"/>
  <sheetViews>
    <sheetView topLeftCell="A2" zoomScale="60" zoomScaleNormal="60" workbookViewId="0">
      <selection activeCell="D12" sqref="D12:D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44917</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80" customHeight="1" x14ac:dyDescent="0.3">
      <c r="B12" s="162">
        <v>1</v>
      </c>
      <c r="C12" s="165" t="s">
        <v>24</v>
      </c>
      <c r="D12" s="155" t="s">
        <v>194</v>
      </c>
      <c r="E12" s="155" t="s">
        <v>195</v>
      </c>
      <c r="F12" s="155" t="s">
        <v>170</v>
      </c>
      <c r="G12" s="155" t="s">
        <v>170</v>
      </c>
      <c r="H12" s="155" t="s">
        <v>170</v>
      </c>
      <c r="I12" s="155" t="s">
        <v>170</v>
      </c>
      <c r="J12" s="155" t="str">
        <f>IF(AND((F12="SI"),(G12="SI"),(H12="SI"),(I12="SI")),"Si es Riesgo de Corrupción","No es Riesgo de Corrupción")</f>
        <v>Si es Riesgo de Corrupción</v>
      </c>
      <c r="K12" s="50">
        <v>1</v>
      </c>
      <c r="L12" s="51" t="s">
        <v>196</v>
      </c>
      <c r="M12" s="157" t="s">
        <v>198</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173</v>
      </c>
      <c r="S12" s="148" t="s">
        <v>173</v>
      </c>
      <c r="T12" s="148" t="s">
        <v>173</v>
      </c>
      <c r="U12" s="148" t="s">
        <v>170</v>
      </c>
      <c r="V12" s="148" t="s">
        <v>173</v>
      </c>
      <c r="W12" s="148" t="s">
        <v>170</v>
      </c>
      <c r="X12" s="148" t="s">
        <v>173</v>
      </c>
      <c r="Y12" s="148" t="s">
        <v>170</v>
      </c>
      <c r="Z12" s="148" t="s">
        <v>170</v>
      </c>
      <c r="AA12" s="148" t="s">
        <v>170</v>
      </c>
      <c r="AB12" s="148" t="s">
        <v>170</v>
      </c>
      <c r="AC12" s="148" t="s">
        <v>170</v>
      </c>
      <c r="AD12" s="148" t="s">
        <v>170</v>
      </c>
      <c r="AE12" s="148" t="s">
        <v>173</v>
      </c>
      <c r="AF12" s="148" t="s">
        <v>173</v>
      </c>
      <c r="AG12" s="148" t="s">
        <v>170</v>
      </c>
      <c r="AH12" s="148" t="s">
        <v>173</v>
      </c>
      <c r="AI12" s="148" t="s">
        <v>173</v>
      </c>
      <c r="AJ12" s="148">
        <f>IF(AF12="SI","Impacto Catastrófico por lesoines o perdida de vidas humanas",(COUNTIF(Q12:AE21,"SI")+COUNTIF(AG12:AI21,"SI")))</f>
        <v>10</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Alto</v>
      </c>
      <c r="AM12" s="130" t="s">
        <v>167</v>
      </c>
      <c r="AN12" s="52">
        <v>1</v>
      </c>
      <c r="AO12" s="53" t="s">
        <v>199</v>
      </c>
      <c r="AP12" s="53" t="s">
        <v>200</v>
      </c>
      <c r="AQ12" s="53" t="s">
        <v>201</v>
      </c>
      <c r="AR12" s="53" t="s">
        <v>202</v>
      </c>
      <c r="AS12" s="53" t="s">
        <v>203</v>
      </c>
      <c r="AT12" s="53" t="s">
        <v>204</v>
      </c>
      <c r="AU12" s="53" t="s">
        <v>205</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t="s">
        <v>213</v>
      </c>
    </row>
    <row r="13" spans="2:71" s="57" customFormat="1" ht="180" customHeight="1" x14ac:dyDescent="0.3">
      <c r="B13" s="163"/>
      <c r="C13" s="166"/>
      <c r="D13" s="155"/>
      <c r="E13" s="155"/>
      <c r="F13" s="155"/>
      <c r="G13" s="155"/>
      <c r="H13" s="155"/>
      <c r="I13" s="155"/>
      <c r="J13" s="155"/>
      <c r="K13" s="58">
        <v>2</v>
      </c>
      <c r="L13" s="59" t="s">
        <v>197</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207</v>
      </c>
      <c r="AP13" s="61" t="s">
        <v>208</v>
      </c>
      <c r="AQ13" s="61" t="s">
        <v>201</v>
      </c>
      <c r="AR13" s="61" t="s">
        <v>209</v>
      </c>
      <c r="AS13" s="61" t="s">
        <v>210</v>
      </c>
      <c r="AT13" s="61" t="s">
        <v>211</v>
      </c>
      <c r="AU13" s="61" t="s">
        <v>212</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129"/>
    </row>
    <row r="22" spans="2:71" s="57" customFormat="1" ht="96" hidden="1" customHeight="1" x14ac:dyDescent="0.3">
      <c r="B22" s="162">
        <v>2</v>
      </c>
      <c r="C22" s="165" t="s">
        <v>120</v>
      </c>
      <c r="D22" s="155" t="s">
        <v>121</v>
      </c>
      <c r="E22" s="155"/>
      <c r="F22" s="153" t="s">
        <v>122</v>
      </c>
      <c r="G22" s="153" t="s">
        <v>122</v>
      </c>
      <c r="H22" s="153" t="s">
        <v>122</v>
      </c>
      <c r="I22" s="153" t="s">
        <v>122</v>
      </c>
      <c r="J22" s="155" t="str">
        <f>IF(AND((F22="SI"),(G22="SI"),(H22="SI"),(I22="SI")),"Si es Riesgo de Corrupción","No es Riesgo de Corrupción")</f>
        <v>No es Riesgo de Corrupción</v>
      </c>
      <c r="K22" s="50">
        <v>1</v>
      </c>
      <c r="L22" s="51" t="s">
        <v>123</v>
      </c>
      <c r="M22" s="157" t="s">
        <v>191</v>
      </c>
      <c r="N22" s="159"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5" t="s">
        <v>122</v>
      </c>
      <c r="R22" s="145" t="s">
        <v>122</v>
      </c>
      <c r="S22" s="145" t="s">
        <v>122</v>
      </c>
      <c r="T22" s="145" t="s">
        <v>122</v>
      </c>
      <c r="U22" s="145" t="s">
        <v>122</v>
      </c>
      <c r="V22" s="145" t="s">
        <v>122</v>
      </c>
      <c r="W22" s="145" t="s">
        <v>122</v>
      </c>
      <c r="X22" s="145" t="s">
        <v>122</v>
      </c>
      <c r="Y22" s="145" t="s">
        <v>122</v>
      </c>
      <c r="Z22" s="145" t="s">
        <v>122</v>
      </c>
      <c r="AA22" s="145" t="s">
        <v>122</v>
      </c>
      <c r="AB22" s="145" t="s">
        <v>122</v>
      </c>
      <c r="AC22" s="145" t="s">
        <v>122</v>
      </c>
      <c r="AD22" s="145" t="s">
        <v>122</v>
      </c>
      <c r="AE22" s="145" t="s">
        <v>122</v>
      </c>
      <c r="AF22" s="145" t="s">
        <v>122</v>
      </c>
      <c r="AG22" s="145" t="s">
        <v>122</v>
      </c>
      <c r="AH22" s="145" t="s">
        <v>122</v>
      </c>
      <c r="AI22" s="145"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39"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3"/>
      <c r="G23" s="153"/>
      <c r="H23" s="153"/>
      <c r="I23" s="153"/>
      <c r="J23" s="155"/>
      <c r="K23" s="58">
        <v>2</v>
      </c>
      <c r="L23" s="59" t="s">
        <v>123</v>
      </c>
      <c r="M23" s="157"/>
      <c r="N23" s="160"/>
      <c r="O23" s="150"/>
      <c r="P23" s="143"/>
      <c r="Q23" s="146"/>
      <c r="R23" s="146"/>
      <c r="S23" s="146"/>
      <c r="T23" s="146"/>
      <c r="U23" s="146"/>
      <c r="V23" s="146"/>
      <c r="W23" s="146"/>
      <c r="X23" s="146"/>
      <c r="Y23" s="146"/>
      <c r="Z23" s="146"/>
      <c r="AA23" s="146"/>
      <c r="AB23" s="146"/>
      <c r="AC23" s="146"/>
      <c r="AD23" s="146"/>
      <c r="AE23" s="146"/>
      <c r="AF23" s="146"/>
      <c r="AG23" s="146"/>
      <c r="AH23" s="146"/>
      <c r="AI23" s="146"/>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40"/>
      <c r="BP23" s="143"/>
      <c r="BQ23" s="125"/>
      <c r="BR23" s="125"/>
      <c r="BS23" s="128"/>
    </row>
    <row r="24" spans="2:71" s="57" customFormat="1" ht="96" hidden="1" customHeight="1" x14ac:dyDescent="0.3">
      <c r="B24" s="163"/>
      <c r="C24" s="166"/>
      <c r="D24" s="155"/>
      <c r="E24" s="155"/>
      <c r="F24" s="153"/>
      <c r="G24" s="153"/>
      <c r="H24" s="153"/>
      <c r="I24" s="153"/>
      <c r="J24" s="155"/>
      <c r="K24" s="64">
        <v>3</v>
      </c>
      <c r="L24" s="65" t="s">
        <v>123</v>
      </c>
      <c r="M24" s="157"/>
      <c r="N24" s="160"/>
      <c r="O24" s="150"/>
      <c r="P24" s="143"/>
      <c r="Q24" s="146"/>
      <c r="R24" s="146"/>
      <c r="S24" s="146"/>
      <c r="T24" s="146"/>
      <c r="U24" s="146"/>
      <c r="V24" s="146"/>
      <c r="W24" s="146"/>
      <c r="X24" s="146"/>
      <c r="Y24" s="146"/>
      <c r="Z24" s="146"/>
      <c r="AA24" s="146"/>
      <c r="AB24" s="146"/>
      <c r="AC24" s="146"/>
      <c r="AD24" s="146"/>
      <c r="AE24" s="146"/>
      <c r="AF24" s="146"/>
      <c r="AG24" s="146"/>
      <c r="AH24" s="146"/>
      <c r="AI24" s="146"/>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40"/>
      <c r="BP24" s="143"/>
      <c r="BQ24" s="125"/>
      <c r="BR24" s="125"/>
      <c r="BS24" s="128"/>
    </row>
    <row r="25" spans="2:71" s="57" customFormat="1" ht="96" hidden="1" customHeight="1" x14ac:dyDescent="0.3">
      <c r="B25" s="163"/>
      <c r="C25" s="166"/>
      <c r="D25" s="155"/>
      <c r="E25" s="155"/>
      <c r="F25" s="153"/>
      <c r="G25" s="153"/>
      <c r="H25" s="153"/>
      <c r="I25" s="153"/>
      <c r="J25" s="155"/>
      <c r="K25" s="58">
        <v>4</v>
      </c>
      <c r="L25" s="59" t="s">
        <v>123</v>
      </c>
      <c r="M25" s="157"/>
      <c r="N25" s="160"/>
      <c r="O25" s="150"/>
      <c r="P25" s="143"/>
      <c r="Q25" s="146"/>
      <c r="R25" s="146"/>
      <c r="S25" s="146"/>
      <c r="T25" s="146"/>
      <c r="U25" s="146"/>
      <c r="V25" s="146"/>
      <c r="W25" s="146"/>
      <c r="X25" s="146"/>
      <c r="Y25" s="146"/>
      <c r="Z25" s="146"/>
      <c r="AA25" s="146"/>
      <c r="AB25" s="146"/>
      <c r="AC25" s="146"/>
      <c r="AD25" s="146"/>
      <c r="AE25" s="146"/>
      <c r="AF25" s="146"/>
      <c r="AG25" s="146"/>
      <c r="AH25" s="146"/>
      <c r="AI25" s="146"/>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40"/>
      <c r="BP25" s="143"/>
      <c r="BQ25" s="125"/>
      <c r="BR25" s="125"/>
      <c r="BS25" s="128"/>
    </row>
    <row r="26" spans="2:71" s="57" customFormat="1" ht="96" hidden="1" customHeight="1" x14ac:dyDescent="0.3">
      <c r="B26" s="163"/>
      <c r="C26" s="166"/>
      <c r="D26" s="155"/>
      <c r="E26" s="155"/>
      <c r="F26" s="153"/>
      <c r="G26" s="153"/>
      <c r="H26" s="153"/>
      <c r="I26" s="153"/>
      <c r="J26" s="155"/>
      <c r="K26" s="64">
        <v>5</v>
      </c>
      <c r="L26" s="65" t="s">
        <v>123</v>
      </c>
      <c r="M26" s="157"/>
      <c r="N26" s="160"/>
      <c r="O26" s="150"/>
      <c r="P26" s="143"/>
      <c r="Q26" s="146"/>
      <c r="R26" s="146"/>
      <c r="S26" s="146"/>
      <c r="T26" s="146"/>
      <c r="U26" s="146"/>
      <c r="V26" s="146"/>
      <c r="W26" s="146"/>
      <c r="X26" s="146"/>
      <c r="Y26" s="146"/>
      <c r="Z26" s="146"/>
      <c r="AA26" s="146"/>
      <c r="AB26" s="146"/>
      <c r="AC26" s="146"/>
      <c r="AD26" s="146"/>
      <c r="AE26" s="146"/>
      <c r="AF26" s="146"/>
      <c r="AG26" s="146"/>
      <c r="AH26" s="146"/>
      <c r="AI26" s="146"/>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40"/>
      <c r="BP26" s="143"/>
      <c r="BQ26" s="125"/>
      <c r="BR26" s="125"/>
      <c r="BS26" s="128"/>
    </row>
    <row r="27" spans="2:71" s="57" customFormat="1" ht="96" hidden="1" customHeight="1" x14ac:dyDescent="0.3">
      <c r="B27" s="163"/>
      <c r="C27" s="166"/>
      <c r="D27" s="155"/>
      <c r="E27" s="155"/>
      <c r="F27" s="153"/>
      <c r="G27" s="153"/>
      <c r="H27" s="153"/>
      <c r="I27" s="153"/>
      <c r="J27" s="155"/>
      <c r="K27" s="58">
        <v>6</v>
      </c>
      <c r="L27" s="59" t="s">
        <v>123</v>
      </c>
      <c r="M27" s="157"/>
      <c r="N27" s="160"/>
      <c r="O27" s="150"/>
      <c r="P27" s="143"/>
      <c r="Q27" s="146"/>
      <c r="R27" s="146"/>
      <c r="S27" s="146"/>
      <c r="T27" s="146"/>
      <c r="U27" s="146"/>
      <c r="V27" s="146"/>
      <c r="W27" s="146"/>
      <c r="X27" s="146"/>
      <c r="Y27" s="146"/>
      <c r="Z27" s="146"/>
      <c r="AA27" s="146"/>
      <c r="AB27" s="146"/>
      <c r="AC27" s="146"/>
      <c r="AD27" s="146"/>
      <c r="AE27" s="146"/>
      <c r="AF27" s="146"/>
      <c r="AG27" s="146"/>
      <c r="AH27" s="146"/>
      <c r="AI27" s="146"/>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40"/>
      <c r="BP27" s="143"/>
      <c r="BQ27" s="125"/>
      <c r="BR27" s="125"/>
      <c r="BS27" s="128"/>
    </row>
    <row r="28" spans="2:71" s="57" customFormat="1" ht="96" hidden="1" customHeight="1" x14ac:dyDescent="0.3">
      <c r="B28" s="163"/>
      <c r="C28" s="166"/>
      <c r="D28" s="155"/>
      <c r="E28" s="155"/>
      <c r="F28" s="153"/>
      <c r="G28" s="153"/>
      <c r="H28" s="153"/>
      <c r="I28" s="153"/>
      <c r="J28" s="155"/>
      <c r="K28" s="64">
        <v>7</v>
      </c>
      <c r="L28" s="65" t="s">
        <v>123</v>
      </c>
      <c r="M28" s="157"/>
      <c r="N28" s="160"/>
      <c r="O28" s="150"/>
      <c r="P28" s="143"/>
      <c r="Q28" s="146"/>
      <c r="R28" s="146"/>
      <c r="S28" s="146"/>
      <c r="T28" s="146"/>
      <c r="U28" s="146"/>
      <c r="V28" s="146"/>
      <c r="W28" s="146"/>
      <c r="X28" s="146"/>
      <c r="Y28" s="146"/>
      <c r="Z28" s="146"/>
      <c r="AA28" s="146"/>
      <c r="AB28" s="146"/>
      <c r="AC28" s="146"/>
      <c r="AD28" s="146"/>
      <c r="AE28" s="146"/>
      <c r="AF28" s="146"/>
      <c r="AG28" s="146"/>
      <c r="AH28" s="146"/>
      <c r="AI28" s="146"/>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40"/>
      <c r="BP28" s="143"/>
      <c r="BQ28" s="125"/>
      <c r="BR28" s="125"/>
      <c r="BS28" s="128"/>
    </row>
    <row r="29" spans="2:71" s="57" customFormat="1" ht="96" hidden="1" customHeight="1" x14ac:dyDescent="0.3">
      <c r="B29" s="163"/>
      <c r="C29" s="166"/>
      <c r="D29" s="155"/>
      <c r="E29" s="155"/>
      <c r="F29" s="153"/>
      <c r="G29" s="153"/>
      <c r="H29" s="153"/>
      <c r="I29" s="153"/>
      <c r="J29" s="155"/>
      <c r="K29" s="58">
        <v>8</v>
      </c>
      <c r="L29" s="59" t="s">
        <v>123</v>
      </c>
      <c r="M29" s="157"/>
      <c r="N29" s="160"/>
      <c r="O29" s="150"/>
      <c r="P29" s="143"/>
      <c r="Q29" s="146"/>
      <c r="R29" s="146"/>
      <c r="S29" s="146"/>
      <c r="T29" s="146"/>
      <c r="U29" s="146"/>
      <c r="V29" s="146"/>
      <c r="W29" s="146"/>
      <c r="X29" s="146"/>
      <c r="Y29" s="146"/>
      <c r="Z29" s="146"/>
      <c r="AA29" s="146"/>
      <c r="AB29" s="146"/>
      <c r="AC29" s="146"/>
      <c r="AD29" s="146"/>
      <c r="AE29" s="146"/>
      <c r="AF29" s="146"/>
      <c r="AG29" s="146"/>
      <c r="AH29" s="146"/>
      <c r="AI29" s="146"/>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40"/>
      <c r="BP29" s="143"/>
      <c r="BQ29" s="125"/>
      <c r="BR29" s="125"/>
      <c r="BS29" s="128"/>
    </row>
    <row r="30" spans="2:71" s="57" customFormat="1" ht="96" hidden="1" customHeight="1" x14ac:dyDescent="0.3">
      <c r="B30" s="163"/>
      <c r="C30" s="166"/>
      <c r="D30" s="155"/>
      <c r="E30" s="155"/>
      <c r="F30" s="153"/>
      <c r="G30" s="153"/>
      <c r="H30" s="153"/>
      <c r="I30" s="153"/>
      <c r="J30" s="155"/>
      <c r="K30" s="64">
        <v>9</v>
      </c>
      <c r="L30" s="70" t="s">
        <v>123</v>
      </c>
      <c r="M30" s="157"/>
      <c r="N30" s="160"/>
      <c r="O30" s="150"/>
      <c r="P30" s="143"/>
      <c r="Q30" s="146"/>
      <c r="R30" s="146"/>
      <c r="S30" s="146"/>
      <c r="T30" s="146"/>
      <c r="U30" s="146"/>
      <c r="V30" s="146"/>
      <c r="W30" s="146"/>
      <c r="X30" s="146"/>
      <c r="Y30" s="146"/>
      <c r="Z30" s="146"/>
      <c r="AA30" s="146"/>
      <c r="AB30" s="146"/>
      <c r="AC30" s="146"/>
      <c r="AD30" s="146"/>
      <c r="AE30" s="146"/>
      <c r="AF30" s="146"/>
      <c r="AG30" s="146"/>
      <c r="AH30" s="146"/>
      <c r="AI30" s="146"/>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40"/>
      <c r="BP30" s="143"/>
      <c r="BQ30" s="125"/>
      <c r="BR30" s="125"/>
      <c r="BS30" s="128"/>
    </row>
    <row r="31" spans="2:71" s="57" customFormat="1" ht="96" hidden="1" customHeight="1" thickBot="1" x14ac:dyDescent="0.35">
      <c r="B31" s="164"/>
      <c r="C31" s="167"/>
      <c r="D31" s="156"/>
      <c r="E31" s="156"/>
      <c r="F31" s="154"/>
      <c r="G31" s="154"/>
      <c r="H31" s="154"/>
      <c r="I31" s="154"/>
      <c r="J31" s="156"/>
      <c r="K31" s="71">
        <v>10</v>
      </c>
      <c r="L31" s="72" t="s">
        <v>123</v>
      </c>
      <c r="M31" s="158"/>
      <c r="N31" s="161"/>
      <c r="O31" s="151"/>
      <c r="P31" s="144"/>
      <c r="Q31" s="147"/>
      <c r="R31" s="147"/>
      <c r="S31" s="147"/>
      <c r="T31" s="147"/>
      <c r="U31" s="147"/>
      <c r="V31" s="147"/>
      <c r="W31" s="147"/>
      <c r="X31" s="147"/>
      <c r="Y31" s="147"/>
      <c r="Z31" s="147"/>
      <c r="AA31" s="147"/>
      <c r="AB31" s="147"/>
      <c r="AC31" s="147"/>
      <c r="AD31" s="147"/>
      <c r="AE31" s="147"/>
      <c r="AF31" s="147"/>
      <c r="AG31" s="147"/>
      <c r="AH31" s="147"/>
      <c r="AI31" s="147"/>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41"/>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sheetData>
  <sheetProtection algorithmName="SHA-512" hashValue="ySgIYtS9astQ0e9cFmOnp56qjWiPVeBae0gPm3ccRU7Edu9a+jivASyDu/ux9x94mvs+QKxzax+/OWtEXOqTUA==" saltValue="1bFrtEF+NmWe4sgy2xJq3w=="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725" priority="23" operator="containsText" text="Si es Riesgo de Corrupción">
      <formula>NOT(ISERROR(SEARCH("Si es Riesgo de Corrupción",J12)))</formula>
    </cfRule>
    <cfRule type="containsText" dxfId="724" priority="24" operator="containsText" text="No es Riesgo de Corrupción">
      <formula>NOT(ISERROR(SEARCH("No es Riesgo de Corrupción",J12)))</formula>
    </cfRule>
  </conditionalFormatting>
  <conditionalFormatting sqref="L12:M21">
    <cfRule type="containsText" dxfId="723" priority="22" operator="containsText" text="Espacio para describir ">
      <formula>NOT(ISERROR(SEARCH("Espacio para describir ",L12)))</formula>
    </cfRule>
  </conditionalFormatting>
  <conditionalFormatting sqref="N12:N61 Q12:AI61 AQ12:AQ61 AV12:BC61 BG12:BG61 BO12:BO61">
    <cfRule type="containsText" dxfId="722" priority="21" operator="containsText" text="Escoger un dato de la lista desplegable">
      <formula>NOT(ISERROR(SEARCH("Escoger un dato de la lista desplegable",N12)))</formula>
    </cfRule>
  </conditionalFormatting>
  <conditionalFormatting sqref="AO12:AO61">
    <cfRule type="containsText" dxfId="721" priority="20" operator="containsText" text="REDACTAR CONTROL">
      <formula>NOT(ISERROR(SEARCH("REDACTAR CONTROL",AO12)))</formula>
    </cfRule>
  </conditionalFormatting>
  <conditionalFormatting sqref="AL12 BR12">
    <cfRule type="containsText" dxfId="720" priority="17" operator="containsText" text="Extremo">
      <formula>NOT(ISERROR(SEARCH("Extremo",AL12)))</formula>
    </cfRule>
    <cfRule type="containsText" dxfId="719" priority="18" operator="containsText" text="Alto">
      <formula>NOT(ISERROR(SEARCH("Alto",AL12)))</formula>
    </cfRule>
    <cfRule type="containsText" dxfId="718" priority="19" operator="containsText" text="Moderado">
      <formula>NOT(ISERROR(SEARCH("Moderado",AL12)))</formula>
    </cfRule>
  </conditionalFormatting>
  <conditionalFormatting sqref="L22:M31">
    <cfRule type="containsText" dxfId="717" priority="16" operator="containsText" text="Espacio para describir ">
      <formula>NOT(ISERROR(SEARCH("Espacio para describir ",L22)))</formula>
    </cfRule>
  </conditionalFormatting>
  <conditionalFormatting sqref="AL22 BR22">
    <cfRule type="containsText" dxfId="716" priority="13" operator="containsText" text="Extremo">
      <formula>NOT(ISERROR(SEARCH("Extremo",AL22)))</formula>
    </cfRule>
    <cfRule type="containsText" dxfId="715" priority="14" operator="containsText" text="Alto">
      <formula>NOT(ISERROR(SEARCH("Alto",AL22)))</formula>
    </cfRule>
    <cfRule type="containsText" dxfId="714" priority="15" operator="containsText" text="Moderado">
      <formula>NOT(ISERROR(SEARCH("Moderado",AL22)))</formula>
    </cfRule>
  </conditionalFormatting>
  <conditionalFormatting sqref="L32:M41">
    <cfRule type="containsText" dxfId="713" priority="12" operator="containsText" text="Espacio para describir ">
      <formula>NOT(ISERROR(SEARCH("Espacio para describir ",L32)))</formula>
    </cfRule>
  </conditionalFormatting>
  <conditionalFormatting sqref="AL32 BR32">
    <cfRule type="containsText" dxfId="712" priority="9" operator="containsText" text="Extremo">
      <formula>NOT(ISERROR(SEARCH("Extremo",AL32)))</formula>
    </cfRule>
    <cfRule type="containsText" dxfId="711" priority="10" operator="containsText" text="Alto">
      <formula>NOT(ISERROR(SEARCH("Alto",AL32)))</formula>
    </cfRule>
    <cfRule type="containsText" dxfId="710" priority="11" operator="containsText" text="Moderado">
      <formula>NOT(ISERROR(SEARCH("Moderado",AL32)))</formula>
    </cfRule>
  </conditionalFormatting>
  <conditionalFormatting sqref="L42:M51">
    <cfRule type="containsText" dxfId="709" priority="8" operator="containsText" text="Espacio para describir ">
      <formula>NOT(ISERROR(SEARCH("Espacio para describir ",L42)))</formula>
    </cfRule>
  </conditionalFormatting>
  <conditionalFormatting sqref="AL42 BR42">
    <cfRule type="containsText" dxfId="708" priority="5" operator="containsText" text="Extremo">
      <formula>NOT(ISERROR(SEARCH("Extremo",AL42)))</formula>
    </cfRule>
    <cfRule type="containsText" dxfId="707" priority="6" operator="containsText" text="Alto">
      <formula>NOT(ISERROR(SEARCH("Alto",AL42)))</formula>
    </cfRule>
    <cfRule type="containsText" dxfId="706" priority="7" operator="containsText" text="Moderado">
      <formula>NOT(ISERROR(SEARCH("Moderado",AL42)))</formula>
    </cfRule>
  </conditionalFormatting>
  <conditionalFormatting sqref="L52:M61">
    <cfRule type="containsText" dxfId="705" priority="4" operator="containsText" text="Espacio para describir ">
      <formula>NOT(ISERROR(SEARCH("Espacio para describir ",L52)))</formula>
    </cfRule>
  </conditionalFormatting>
  <conditionalFormatting sqref="AL52 BR52">
    <cfRule type="containsText" dxfId="704" priority="1" operator="containsText" text="Extremo">
      <formula>NOT(ISERROR(SEARCH("Extremo",AL52)))</formula>
    </cfRule>
    <cfRule type="containsText" dxfId="703" priority="2" operator="containsText" text="Alto">
      <formula>NOT(ISERROR(SEARCH("Alto",AL52)))</formula>
    </cfRule>
    <cfRule type="containsText" dxfId="702" priority="3" operator="containsText" text="Moderado">
      <formula>NOT(ISERROR(SEARCH("Moderado",AL52)))</formula>
    </cfRule>
  </conditionalFormatting>
  <dataValidations count="60">
    <dataValidation type="list" allowBlank="1" showInputMessage="1" showErrorMessage="1" sqref="N12:N61" xr:uid="{EF27699F-3D5D-4D33-BCB0-B2F4607B6400}">
      <formula1>"Escoger un dato de la lista desplegable,5,4,3,2,1"</formula1>
    </dataValidation>
    <dataValidation type="list" allowBlank="1" showInputMessage="1" showErrorMessage="1" sqref="F12:I61" xr:uid="{9DBE66C3-95C8-4336-AFC9-969F49DD54EC}">
      <formula1>"SI,NO,Escoger un dato de la lista desplegable"</formula1>
    </dataValidation>
    <dataValidation type="list" allowBlank="1" showInputMessage="1" showErrorMessage="1" sqref="AQ12:AQ61" xr:uid="{F634D7F8-577A-4774-B0AE-266A09EC5332}">
      <formula1>"Escoger un dato de la lista desplegable,Por Tramite, Diario, Semanal, Quincenal, Mensual, Bimestral, Trimestral, Semestral,Anual"</formula1>
    </dataValidation>
    <dataValidation type="list" allowBlank="1" showInputMessage="1" showErrorMessage="1" sqref="AV12:AV61" xr:uid="{9FA226F6-FF90-4175-AC9C-1ACB834AD681}">
      <formula1>"Escoger un dato de la lista desplegable,Preventivo,Detectivo"</formula1>
    </dataValidation>
    <dataValidation type="list" allowBlank="1" showInputMessage="1" showErrorMessage="1" prompt="¿Existen un responsable asignado a la ejecución del control?" sqref="AW12:AW61" xr:uid="{D3EFC658-AC2F-40D8-BB51-61A76799BAB3}">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735B35F-D050-4F24-B5D3-CEDF4DE06C0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3D57D51-A1A4-40E9-81A9-60943DB6FBA3}">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49D110-8D07-4AE7-A912-D129A90F1579}">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D7B63D8-3D4B-4C5A-91A9-6FACF262E651}">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D6D1B075-8A0D-45B5-A60A-000A995AAD7C}">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67268BD9-684E-484A-9520-64965D534545}">
      <formula1>"Escoger un dato de la lista desplegable,Completa,Incompleta,No existe"</formula1>
    </dataValidation>
    <dataValidation type="list" allowBlank="1" showInputMessage="1" showErrorMessage="1" sqref="BG12:BG61" xr:uid="{3786FD04-9991-4E44-BF94-FEEA75CB4CE0}">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30FC068B-C93D-42D3-93A1-100E1FFAEC24}"/>
    <dataValidation allowBlank="1" showInputMessage="1" showErrorMessage="1" prompt="¿Afectar al grupo de funcionarios del proceso?" sqref="Q11" xr:uid="{76E8179D-6A7B-4426-A5A4-64C0FE8E47B3}"/>
    <dataValidation type="list" allowBlank="1" showInputMessage="1" showErrorMessage="1" prompt="¿Afectar al grupo de funcionarios del proceso?" sqref="Q12:Q61" xr:uid="{1BB15C56-3C35-49CC-B201-C8F35544D59E}">
      <formula1>"SI,NO,Escoger un dato de la lista desplegable"</formula1>
    </dataValidation>
    <dataValidation allowBlank="1" showInputMessage="1" showErrorMessage="1" prompt="¿Afectar el cumplimiento de metas y objetivos de la dependencia?" sqref="R11" xr:uid="{6E6016C3-EBE5-4787-AB11-AF9ECDF24E9D}"/>
    <dataValidation type="list" allowBlank="1" showInputMessage="1" showErrorMessage="1" prompt="¿Afectar el cumplimiento de metas y objetivos de la dependencia?" sqref="R12:R61" xr:uid="{C3A631B5-1A93-46F7-B288-5AD4C05E719D}">
      <formula1>"SI,NO,Escoger un dato de la lista desplegable"</formula1>
    </dataValidation>
    <dataValidation allowBlank="1" showInputMessage="1" showErrorMessage="1" prompt="¿Afectar el cumplimiento de misión de la Entidad?" sqref="S11" xr:uid="{A8E7CAE8-D6B8-4ED7-928D-7BF8643B71CF}"/>
    <dataValidation type="list" allowBlank="1" showInputMessage="1" showErrorMessage="1" prompt="¿Afectar el cumplimiento de misión de la Entidad?" sqref="S12:S61" xr:uid="{8575A555-9721-42F5-984F-D6E7E29F9D34}">
      <formula1>"SI,NO,Escoger un dato de la lista desplegable"</formula1>
    </dataValidation>
    <dataValidation allowBlank="1" showInputMessage="1" showErrorMessage="1" prompt="¿Afectar el cumplimiento de la misión del sector al que pertenece la Entidad?" sqref="T11" xr:uid="{A9713D0F-1736-485B-BF02-06269448CFCD}"/>
    <dataValidation type="list" allowBlank="1" showInputMessage="1" showErrorMessage="1" prompt="¿Afectar el cumplimiento de la misión del sector al que pertenece la Entidad?" sqref="T12:T61" xr:uid="{B07A633A-0DC0-4FDB-AB92-0B3826C6FC6E}">
      <formula1>"SI,NO,Escoger un dato de la lista desplegable"</formula1>
    </dataValidation>
    <dataValidation allowBlank="1" showInputMessage="1" showErrorMessage="1" prompt="¿Generar pérdida de confianza de la Entidad, afectando su reputación?" sqref="U11" xr:uid="{D5A100A2-306E-4C4D-9835-52A0BB4ECD76}"/>
    <dataValidation type="list" allowBlank="1" showInputMessage="1" showErrorMessage="1" prompt="¿Generar pérdida de confianza de la Entidad, afectando su reputación?" sqref="U12:U61" xr:uid="{CCDE3811-A9B0-4DF3-93D0-C73763F27CD0}">
      <formula1>"SI,NO,Escoger un dato de la lista desplegable"</formula1>
    </dataValidation>
    <dataValidation allowBlank="1" showInputMessage="1" showErrorMessage="1" prompt="¿Generar pérdida de recursos económicos?" sqref="V11" xr:uid="{E62542BB-83CA-4B3B-80E7-6D5AE8428550}"/>
    <dataValidation type="list" allowBlank="1" showInputMessage="1" showErrorMessage="1" prompt="¿Generar pérdida de recursos económicos?" sqref="V12:V61" xr:uid="{4FC7FDFD-D8E6-4445-8DD8-BFCA87EDDAB3}">
      <formula1>"SI,NO,Escoger un dato de la lista desplegable"</formula1>
    </dataValidation>
    <dataValidation allowBlank="1" showInputMessage="1" showErrorMessage="1" prompt="¿Afectar la generación de los productos o la prestación de servicios?" sqref="W11" xr:uid="{81E02CFF-2A10-4D04-B8A1-7288C302E8BB}"/>
    <dataValidation type="list" allowBlank="1" showInputMessage="1" showErrorMessage="1" prompt="¿Afectar la generación de los productos o la prestación de servicios?" sqref="W12:W61" xr:uid="{60BC927E-BBD2-475A-AD53-64B857FC660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F75414F2-C0F8-497C-BD65-ED4C25AA1CDE}"/>
    <dataValidation type="list" allowBlank="1" showInputMessage="1" showErrorMessage="1" prompt="¿Dar lugar al detrimento de calidad de vida de la comunidad por la pérdida del bien o servicios o los recursos públicos?" sqref="X12:X61" xr:uid="{80060632-822E-4FEF-AB8E-2305CF472E4B}">
      <formula1>"SI,NO,Escoger un dato de la lista desplegable"</formula1>
    </dataValidation>
    <dataValidation allowBlank="1" showInputMessage="1" showErrorMessage="1" prompt="¿Generar pérdida de información de la Entidad?" sqref="Y11" xr:uid="{E8304169-B625-4710-8EF1-6EE2C06F1238}"/>
    <dataValidation type="list" allowBlank="1" showInputMessage="1" showErrorMessage="1" prompt="¿Generar pérdida de información de la Entidad?" sqref="Y12:Y61" xr:uid="{3AB6B7DA-8188-4762-861F-62133009C4F1}">
      <formula1>"SI,NO,Escoger un dato de la lista desplegable"</formula1>
    </dataValidation>
    <dataValidation allowBlank="1" showInputMessage="1" showErrorMessage="1" prompt="¿Generar intervención de los órganos de control, de la Fiscalía, u otro ente?" sqref="Z11" xr:uid="{2F9E3557-9D6D-4A90-AC17-F8D508DC6BBF}"/>
    <dataValidation type="list" allowBlank="1" showInputMessage="1" showErrorMessage="1" prompt="¿Generar intervención de los órganos de control, de la Fiscalía, u otro ente?" sqref="Z12:Z61" xr:uid="{25F13959-8CF3-4663-AE0D-8B7DC7738CC2}">
      <formula1>"SI,NO,Escoger un dato de la lista desplegable"</formula1>
    </dataValidation>
    <dataValidation allowBlank="1" showInputMessage="1" showErrorMessage="1" prompt="¿Dar lugar a procesos sancionatorios?" sqref="AA11" xr:uid="{1665D9DD-44F7-4C7A-AC74-FC45BDEACE2A}"/>
    <dataValidation type="list" allowBlank="1" showInputMessage="1" showErrorMessage="1" prompt="¿Dar lugar a procesos sancionatorios?" sqref="AA12:AA61" xr:uid="{8C9B0E9A-4902-4BBE-97EC-5EC802D28DBF}">
      <formula1>"SI,NO,Escoger un dato de la lista desplegable"</formula1>
    </dataValidation>
    <dataValidation allowBlank="1" showInputMessage="1" showErrorMessage="1" prompt="¿Dar lugar a procesos disciplinarios?" sqref="AB11" xr:uid="{EE86EF34-F579-4CBE-87D6-78027D9A3813}"/>
    <dataValidation type="list" allowBlank="1" showInputMessage="1" showErrorMessage="1" prompt="¿Dar lugar a procesos disciplinarios?" sqref="AB12:AB61" xr:uid="{A7833FED-B775-4017-B0A9-429F61CE6EED}">
      <formula1>"SI,NO,Escoger un dato de la lista desplegable"</formula1>
    </dataValidation>
    <dataValidation allowBlank="1" showInputMessage="1" showErrorMessage="1" prompt="¿Dar lugar a procesos fiscales?" sqref="AC11" xr:uid="{A95B46B1-C2DB-4DDC-87EA-B9816AB06AEF}"/>
    <dataValidation type="list" allowBlank="1" showInputMessage="1" showErrorMessage="1" prompt="¿Dar lugar a procesos fiscales?" sqref="AC12:AC61" xr:uid="{9206FFF1-E652-45F9-9C70-3BC9E85AD79E}">
      <formula1>"SI,NO,Escoger un dato de la lista desplegable"</formula1>
    </dataValidation>
    <dataValidation allowBlank="1" showInputMessage="1" showErrorMessage="1" prompt="¿Dar lugar a procesos penales?" sqref="AD11" xr:uid="{9A75D5BB-6F4A-4F8F-9C64-52811664303C}"/>
    <dataValidation type="list" allowBlank="1" showInputMessage="1" showErrorMessage="1" prompt="¿Dar lugar a procesos penales?" sqref="AD12:AD61" xr:uid="{A5145AA5-3547-4930-812D-3AB48C555ED8}">
      <formula1>"SI,NO,Escoger un dato de la lista desplegable"</formula1>
    </dataValidation>
    <dataValidation allowBlank="1" showInputMessage="1" showErrorMessage="1" prompt="¿Generar pérdida de credibilidad del sector?" sqref="AE11" xr:uid="{3445BA48-DE4F-497F-ABB2-458ABD53B9D0}"/>
    <dataValidation type="list" allowBlank="1" showInputMessage="1" showErrorMessage="1" prompt="¿Generar pérdida de credibilidad del sector?" sqref="AE12:AE61" xr:uid="{73982CE1-59E2-4839-96D2-18A100BEDDD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CC8C321-115B-4576-AFE3-0A497254D597}"/>
    <dataValidation type="list" allowBlank="1" showInputMessage="1" showErrorMessage="1" prompt="¿Ocasionar lesiones físicas o pérdida de vidas humanas?_x000a_NOTA: si esta respuesta es afirmativa, el impacto sera considerado como catastrófico." sqref="AF12:AF61" xr:uid="{42F14E94-A505-4102-BE4D-6DBAA43285B7}">
      <formula1>"SI,NO,Escoger un dato de la lista desplegable"</formula1>
    </dataValidation>
    <dataValidation allowBlank="1" showInputMessage="1" showErrorMessage="1" prompt="¿Afectar la imagen regional?" sqref="AG11" xr:uid="{0BD887D3-22B5-4629-90E5-DCDAD43625B4}"/>
    <dataValidation type="list" allowBlank="1" showInputMessage="1" showErrorMessage="1" prompt="¿Afectar la imagen regional?" sqref="AG12:AG61" xr:uid="{2B63FA6D-5188-4543-8637-9016698D9662}">
      <formula1>"SI,NO,Escoger un dato de la lista desplegable"</formula1>
    </dataValidation>
    <dataValidation allowBlank="1" showInputMessage="1" showErrorMessage="1" prompt="¿Afectar la imagen nacional?" sqref="AH11" xr:uid="{E5568030-0353-44F2-902D-4045A037EAD5}"/>
    <dataValidation type="list" allowBlank="1" showInputMessage="1" showErrorMessage="1" prompt="¿Afectar la imagen nacional?" sqref="AH12:AH61" xr:uid="{17F91645-2535-4DCF-8C78-AC9B24E06E65}">
      <formula1>"SI,NO,Escoger un dato de la lista desplegable"</formula1>
    </dataValidation>
    <dataValidation allowBlank="1" showInputMessage="1" showErrorMessage="1" prompt="¿Genera Impacto ambiental?" sqref="AI11" xr:uid="{24916486-2C47-4CDB-BBA1-C36AEF24DE33}"/>
    <dataValidation type="list" allowBlank="1" showInputMessage="1" showErrorMessage="1" prompt="¿Genera Impacto ambiental?" sqref="AI12:AI61" xr:uid="{547B17A7-B6AD-4BE7-91AF-68FD7DE57550}">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E504BF3-969B-4724-9FC9-252F18F8FDA6}"/>
    <dataValidation allowBlank="1" showInputMessage="1" showErrorMessage="1" prompt="¿Existen un responsable asignado a la ejecución del control?" sqref="AW11" xr:uid="{50240472-CBB3-4FE4-8E94-C2DAF62E2AF2}"/>
    <dataValidation allowBlank="1" showInputMessage="1" showErrorMessage="1" prompt="El responsable tiene autoridad y adecuada segregación de funciones en la ejecución del control?" sqref="AX11" xr:uid="{968A4E30-14DD-4AA5-947D-2045A117B950}"/>
    <dataValidation allowBlank="1" showInputMessage="1" showErrorMessage="1" prompt="¿La oportunidad en que se ejecuta el control ayuda a prevenir la mitigación del riesgo o a detectar la materialización del riesgo de manera oportuna?" sqref="AY11" xr:uid="{62A4DE60-0771-4B0C-A207-8A338B587E3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7E14C24-9A67-4301-B440-EBA4D24457EE}"/>
    <dataValidation allowBlank="1" showInputMessage="1" showErrorMessage="1" prompt="¿La fuente de información que se utiliza en el desarrollo del control es información confiable que permita mitigar el riesgo?." sqref="BA11" xr:uid="{8EF8CA38-1268-4952-AFD8-01B99725AD36}"/>
    <dataValidation allowBlank="1" showInputMessage="1" showErrorMessage="1" prompt="¿Las observaciones, desviaciones o diferencias identificadas como resultados de la ejecución del control son investigadas y resueltas de manera oportuna?" sqref="BB11" xr:uid="{4D983908-1048-40C5-9776-A7C82E428371}"/>
    <dataValidation allowBlank="1" showInputMessage="1" showErrorMessage="1" prompt="¿Se deja evidencia o rastro de la ejecución del control, que permita a cualquier tercero con la evidencia, llegar a la misma conclusión?." sqref="BC11" xr:uid="{307AC4A7-6614-4523-85E8-BCEAC52194F7}"/>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4971824-E9C4-42FA-A061-BFA6FC28E5D0}"/>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DDD5942-F440-42E8-9021-303E0550E35D}">
          <x14:formula1>
            <xm:f>DATOS!$J$15:$J$19</xm:f>
          </x14:formula1>
          <xm:sqref>AM12:AM61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71E4-5E3C-48AB-84B0-F5F92936CE4F}">
  <sheetPr>
    <pageSetUpPr fitToPage="1"/>
  </sheetPr>
  <dimension ref="B2:BS61"/>
  <sheetViews>
    <sheetView zoomScale="55" zoomScaleNormal="55" workbookViewId="0"/>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356.4" x14ac:dyDescent="0.3">
      <c r="B12" s="162">
        <v>1</v>
      </c>
      <c r="C12" s="165" t="s">
        <v>47</v>
      </c>
      <c r="D12" s="155" t="s">
        <v>554</v>
      </c>
      <c r="E12" s="155" t="s">
        <v>555</v>
      </c>
      <c r="F12" s="155" t="s">
        <v>170</v>
      </c>
      <c r="G12" s="155" t="s">
        <v>170</v>
      </c>
      <c r="H12" s="155" t="s">
        <v>170</v>
      </c>
      <c r="I12" s="155" t="s">
        <v>170</v>
      </c>
      <c r="J12" s="155" t="str">
        <f>IF(AND((F12="SI"),(G12="SI"),(H12="SI"),(I12="SI")),"Si es Riesgo de Corrupción","No es Riesgo de Corrupción")</f>
        <v>Si es Riesgo de Corrupción</v>
      </c>
      <c r="K12" s="50">
        <v>1</v>
      </c>
      <c r="L12" s="51" t="s">
        <v>556</v>
      </c>
      <c r="M12" s="157" t="s">
        <v>558</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173</v>
      </c>
      <c r="R12" s="148" t="s">
        <v>173</v>
      </c>
      <c r="S12" s="148" t="s">
        <v>173</v>
      </c>
      <c r="T12" s="148" t="s">
        <v>173</v>
      </c>
      <c r="U12" s="148" t="s">
        <v>173</v>
      </c>
      <c r="V12" s="148" t="s">
        <v>170</v>
      </c>
      <c r="W12" s="148" t="s">
        <v>173</v>
      </c>
      <c r="X12" s="148" t="s">
        <v>173</v>
      </c>
      <c r="Y12" s="148" t="s">
        <v>173</v>
      </c>
      <c r="Z12" s="148" t="s">
        <v>170</v>
      </c>
      <c r="AA12" s="148" t="s">
        <v>173</v>
      </c>
      <c r="AB12" s="148" t="s">
        <v>170</v>
      </c>
      <c r="AC12" s="148" t="s">
        <v>173</v>
      </c>
      <c r="AD12" s="148" t="s">
        <v>173</v>
      </c>
      <c r="AE12" s="148" t="s">
        <v>173</v>
      </c>
      <c r="AF12" s="148" t="s">
        <v>173</v>
      </c>
      <c r="AG12" s="148" t="s">
        <v>173</v>
      </c>
      <c r="AH12" s="148" t="s">
        <v>173</v>
      </c>
      <c r="AI12" s="148" t="s">
        <v>173</v>
      </c>
      <c r="AJ12" s="148">
        <f t="shared" ref="AJ12:AJ22" si="0">IF(AF12="SI","Impacto Catastrófico por lesoines o perdida de vidas humanas",(COUNTIF(Q12:AE21,"SI")+COUNTIF(AG12:AI21,"SI")))</f>
        <v>3</v>
      </c>
      <c r="AK12" s="148" t="str">
        <f>IF(AJ12=0,"",IF(AND(AJ12&gt;0,AJ12&lt;=5),"Moderado",IF(AND(AJ12&gt;5,AJ12&lt;=11),"Mayor","Catastrófico")))</f>
        <v>Moderado</v>
      </c>
      <c r="AL12" s="148" t="str">
        <f>IF(AND(O12="Rara Vez",AK12="Moderado"),"Moderado",IF(AND(O12="Rara Vez",AK12="Mayor"),"Alto",IF(AND(O12="Improbable",AK12="Moderado"),"Moderado",IF(AND(O12="Improbable",AK12="Mayor"),"Alto",IF(AND(O12="Posible",AK12="Moderado"),"Alto",IF(AND(O12="Probable",AK12="Moderado"),"Alto","Extremo"))))))</f>
        <v>Moderado</v>
      </c>
      <c r="AM12" s="130" t="s">
        <v>167</v>
      </c>
      <c r="AN12" s="52">
        <v>1</v>
      </c>
      <c r="AO12" s="53" t="s">
        <v>564</v>
      </c>
      <c r="AP12" s="53" t="s">
        <v>559</v>
      </c>
      <c r="AQ12" s="53" t="s">
        <v>227</v>
      </c>
      <c r="AR12" s="53" t="s">
        <v>560</v>
      </c>
      <c r="AS12" s="53" t="s">
        <v>565</v>
      </c>
      <c r="AT12" s="53" t="s">
        <v>561</v>
      </c>
      <c r="AU12" s="53" t="s">
        <v>562</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Moderado</v>
      </c>
      <c r="BR12" s="124" t="str">
        <f>IF(AND(BP12="Rara Vez",BQ12="Moderado"),"Moderado",IF(AND(BP12="Rara Vez",BQ12="Mayor"),"Alto",IF(AND(BP12="Improbable",BQ12="Moderado"),"Moderado",IF(AND(BP12="Improbable",BQ12="Mayor"),"Alto",IF(AND(BP12="Posible",BQ12="Moderado"),"Alto",IF(AND(BP12="Probable",BQ12="Moderado"),"Alto","Extremo"))))))</f>
        <v>Moderado</v>
      </c>
      <c r="BS12" s="127"/>
    </row>
    <row r="13" spans="2:71" s="57" customFormat="1" ht="356.4" x14ac:dyDescent="0.3">
      <c r="B13" s="163"/>
      <c r="C13" s="166"/>
      <c r="D13" s="155"/>
      <c r="E13" s="155"/>
      <c r="F13" s="155"/>
      <c r="G13" s="155"/>
      <c r="H13" s="155"/>
      <c r="I13" s="155"/>
      <c r="J13" s="155"/>
      <c r="K13" s="58">
        <v>2</v>
      </c>
      <c r="L13" s="59" t="s">
        <v>557</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566</v>
      </c>
      <c r="AP13" s="61" t="s">
        <v>563</v>
      </c>
      <c r="AQ13" s="61" t="s">
        <v>227</v>
      </c>
      <c r="AR13" s="61" t="s">
        <v>560</v>
      </c>
      <c r="AS13" s="61" t="s">
        <v>567</v>
      </c>
      <c r="AT13" s="61" t="s">
        <v>561</v>
      </c>
      <c r="AU13" s="61" t="s">
        <v>562</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3ogwQWIQ9Cj4wVvqnStfKdoSD4BtDzcluGRuuPowmFrnBlkr7ABEjxdDlf0Js0DNDbTU7TTeXI5csVvCzN5jiA==" saltValue="xWDYUXa2hQBQpJL4cJizRQ=="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95" priority="23" operator="containsText" text="Si es Riesgo de Corrupción">
      <formula>NOT(ISERROR(SEARCH("Si es Riesgo de Corrupción",J12)))</formula>
    </cfRule>
    <cfRule type="containsText" dxfId="94" priority="24" operator="containsText" text="No es Riesgo de Corrupción">
      <formula>NOT(ISERROR(SEARCH("No es Riesgo de Corrupción",J12)))</formula>
    </cfRule>
  </conditionalFormatting>
  <conditionalFormatting sqref="L12:M21">
    <cfRule type="containsText" dxfId="93" priority="22" operator="containsText" text="Espacio para describir ">
      <formula>NOT(ISERROR(SEARCH("Espacio para describir ",L12)))</formula>
    </cfRule>
  </conditionalFormatting>
  <conditionalFormatting sqref="Q12:AI61 AQ12:AQ61 AV12:BC61 BG12:BG61 BO12:BO61 N12:N61">
    <cfRule type="containsText" dxfId="92" priority="21" operator="containsText" text="Escoger un dato de la lista desplegable">
      <formula>NOT(ISERROR(SEARCH("Escoger un dato de la lista desplegable",N12)))</formula>
    </cfRule>
  </conditionalFormatting>
  <conditionalFormatting sqref="AO12:AO61">
    <cfRule type="containsText" dxfId="91" priority="20" operator="containsText" text="REDACTAR CONTROL">
      <formula>NOT(ISERROR(SEARCH("REDACTAR CONTROL",AO12)))</formula>
    </cfRule>
  </conditionalFormatting>
  <conditionalFormatting sqref="AL12 BR12">
    <cfRule type="containsText" dxfId="90" priority="17" operator="containsText" text="Extremo">
      <formula>NOT(ISERROR(SEARCH("Extremo",AL12)))</formula>
    </cfRule>
    <cfRule type="containsText" dxfId="89" priority="18" operator="containsText" text="Alto">
      <formula>NOT(ISERROR(SEARCH("Alto",AL12)))</formula>
    </cfRule>
    <cfRule type="containsText" dxfId="88" priority="19" operator="containsText" text="Moderado">
      <formula>NOT(ISERROR(SEARCH("Moderado",AL12)))</formula>
    </cfRule>
  </conditionalFormatting>
  <conditionalFormatting sqref="L22:M31">
    <cfRule type="containsText" dxfId="87" priority="16" operator="containsText" text="Espacio para describir ">
      <formula>NOT(ISERROR(SEARCH("Espacio para describir ",L22)))</formula>
    </cfRule>
  </conditionalFormatting>
  <conditionalFormatting sqref="AL22 BR22">
    <cfRule type="containsText" dxfId="86" priority="13" operator="containsText" text="Extremo">
      <formula>NOT(ISERROR(SEARCH("Extremo",AL22)))</formula>
    </cfRule>
    <cfRule type="containsText" dxfId="85" priority="14" operator="containsText" text="Alto">
      <formula>NOT(ISERROR(SEARCH("Alto",AL22)))</formula>
    </cfRule>
    <cfRule type="containsText" dxfId="84" priority="15" operator="containsText" text="Moderado">
      <formula>NOT(ISERROR(SEARCH("Moderado",AL22)))</formula>
    </cfRule>
  </conditionalFormatting>
  <conditionalFormatting sqref="L32:M41">
    <cfRule type="containsText" dxfId="83" priority="12" operator="containsText" text="Espacio para describir ">
      <formula>NOT(ISERROR(SEARCH("Espacio para describir ",L32)))</formula>
    </cfRule>
  </conditionalFormatting>
  <conditionalFormatting sqref="AL32 BR32">
    <cfRule type="containsText" dxfId="82" priority="9" operator="containsText" text="Extremo">
      <formula>NOT(ISERROR(SEARCH("Extremo",AL32)))</formula>
    </cfRule>
    <cfRule type="containsText" dxfId="81" priority="10" operator="containsText" text="Alto">
      <formula>NOT(ISERROR(SEARCH("Alto",AL32)))</formula>
    </cfRule>
    <cfRule type="containsText" dxfId="80" priority="11" operator="containsText" text="Moderado">
      <formula>NOT(ISERROR(SEARCH("Moderado",AL32)))</formula>
    </cfRule>
  </conditionalFormatting>
  <conditionalFormatting sqref="L42:M51">
    <cfRule type="containsText" dxfId="79" priority="8" operator="containsText" text="Espacio para describir ">
      <formula>NOT(ISERROR(SEARCH("Espacio para describir ",L42)))</formula>
    </cfRule>
  </conditionalFormatting>
  <conditionalFormatting sqref="AL42 BR42">
    <cfRule type="containsText" dxfId="78" priority="5" operator="containsText" text="Extremo">
      <formula>NOT(ISERROR(SEARCH("Extremo",AL42)))</formula>
    </cfRule>
    <cfRule type="containsText" dxfId="77" priority="6" operator="containsText" text="Alto">
      <formula>NOT(ISERROR(SEARCH("Alto",AL42)))</formula>
    </cfRule>
    <cfRule type="containsText" dxfId="76" priority="7" operator="containsText" text="Moderado">
      <formula>NOT(ISERROR(SEARCH("Moderado",AL42)))</formula>
    </cfRule>
  </conditionalFormatting>
  <conditionalFormatting sqref="L52:M61">
    <cfRule type="containsText" dxfId="75" priority="4" operator="containsText" text="Espacio para describir ">
      <formula>NOT(ISERROR(SEARCH("Espacio para describir ",L52)))</formula>
    </cfRule>
  </conditionalFormatting>
  <conditionalFormatting sqref="AL52 BR52">
    <cfRule type="containsText" dxfId="74" priority="1" operator="containsText" text="Extremo">
      <formula>NOT(ISERROR(SEARCH("Extremo",AL52)))</formula>
    </cfRule>
    <cfRule type="containsText" dxfId="73" priority="2" operator="containsText" text="Alto">
      <formula>NOT(ISERROR(SEARCH("Alto",AL52)))</formula>
    </cfRule>
    <cfRule type="containsText" dxfId="7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F9FAC73-835F-49EE-9AED-F934D1CAD3F9}"/>
    <dataValidation allowBlank="1" showInputMessage="1" showErrorMessage="1" prompt="¿Se deja evidencia o rastro de la ejecución del control, que permita a cualquier tercero con la evidencia, llegar a la misma conclusión?." sqref="BC11" xr:uid="{8343D40A-8448-4625-A3B5-E42822C18F50}"/>
    <dataValidation allowBlank="1" showInputMessage="1" showErrorMessage="1" prompt="¿Las observaciones, desviaciones o diferencias identificadas como resultados de la ejecución del control son investigadas y resueltas de manera oportuna?" sqref="BB11" xr:uid="{05B0341B-4A46-4379-995A-44173C92A77A}"/>
    <dataValidation allowBlank="1" showInputMessage="1" showErrorMessage="1" prompt="¿La fuente de información que se utiliza en el desarrollo del control es información confiable que permita mitigar el riesgo?." sqref="BA11" xr:uid="{B8607D36-91B0-4820-A329-4B86121360A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33218BFA-EA49-4596-B0BA-569EB48FD137}"/>
    <dataValidation allowBlank="1" showInputMessage="1" showErrorMessage="1" prompt="¿La oportunidad en que se ejecuta el control ayuda a prevenir la mitigación del riesgo o a detectar la materialización del riesgo de manera oportuna?" sqref="AY11" xr:uid="{92A8854E-B150-46C2-B3C2-5B538B1D75B1}"/>
    <dataValidation allowBlank="1" showInputMessage="1" showErrorMessage="1" prompt="El responsable tiene autoridad y adecuada segregación de funciones en la ejecución del control?" sqref="AX11" xr:uid="{1E467A83-EA15-48CA-B992-9A30B64331EC}"/>
    <dataValidation allowBlank="1" showInputMessage="1" showErrorMessage="1" prompt="¿Existen un responsable asignado a la ejecución del control?" sqref="AW11" xr:uid="{11F4F533-7E49-4608-84B6-A3096278A5D0}"/>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51CA89F-ED40-47F8-BC4D-CE0D8C5758D7}"/>
    <dataValidation type="list" allowBlank="1" showInputMessage="1" showErrorMessage="1" prompt="¿Genera Impacto ambiental?" sqref="AI12:AI61" xr:uid="{07A7D669-47DD-4F1F-8583-DF72E0563BAC}">
      <formula1>"SI,NO,Escoger un dato de la lista desplegable"</formula1>
    </dataValidation>
    <dataValidation allowBlank="1" showInputMessage="1" showErrorMessage="1" prompt="¿Genera Impacto ambiental?" sqref="AI11" xr:uid="{6B9FE393-055E-40E3-89F3-1A7931985E08}"/>
    <dataValidation type="list" allowBlank="1" showInputMessage="1" showErrorMessage="1" prompt="¿Afectar la imagen nacional?" sqref="AH12:AH61" xr:uid="{4571DCDD-7703-4738-9FA6-EB1B7443A094}">
      <formula1>"SI,NO,Escoger un dato de la lista desplegable"</formula1>
    </dataValidation>
    <dataValidation allowBlank="1" showInputMessage="1" showErrorMessage="1" prompt="¿Afectar la imagen nacional?" sqref="AH11" xr:uid="{692DD75E-D57D-46C6-B508-8D35D5E5DAD8}"/>
    <dataValidation type="list" allowBlank="1" showInputMessage="1" showErrorMessage="1" prompt="¿Afectar la imagen regional?" sqref="AG12:AG61" xr:uid="{F0A533D8-6148-4B8D-B47B-6F94B5B5A1E0}">
      <formula1>"SI,NO,Escoger un dato de la lista desplegable"</formula1>
    </dataValidation>
    <dataValidation allowBlank="1" showInputMessage="1" showErrorMessage="1" prompt="¿Afectar la imagen regional?" sqref="AG11" xr:uid="{43280AE1-26FA-4827-B7C3-803F66F8662B}"/>
    <dataValidation type="list" allowBlank="1" showInputMessage="1" showErrorMessage="1" prompt="¿Ocasionar lesiones físicas o pérdida de vidas humanas?_x000a_NOTA: si esta respuesta es afirmativa, el impacto sera considerado como catastrófico." sqref="AF12:AF61" xr:uid="{3020145E-3192-41C2-9725-B7AC1C0D159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B04C313-19E3-45AC-92F5-1C78D82546D9}"/>
    <dataValidation type="list" allowBlank="1" showInputMessage="1" showErrorMessage="1" prompt="¿Generar pérdida de credibilidad del sector?" sqref="AE12:AE61" xr:uid="{73EC8F29-CE64-4B1E-9ABA-6C579169B282}">
      <formula1>"SI,NO,Escoger un dato de la lista desplegable"</formula1>
    </dataValidation>
    <dataValidation allowBlank="1" showInputMessage="1" showErrorMessage="1" prompt="¿Generar pérdida de credibilidad del sector?" sqref="AE11" xr:uid="{3E1F4273-2C57-44A7-BB16-F103635110CB}"/>
    <dataValidation type="list" allowBlank="1" showInputMessage="1" showErrorMessage="1" prompt="¿Dar lugar a procesos penales?" sqref="AD12:AD61" xr:uid="{E240784E-87A7-4661-B3DE-D78A1BC50BF4}">
      <formula1>"SI,NO,Escoger un dato de la lista desplegable"</formula1>
    </dataValidation>
    <dataValidation allowBlank="1" showInputMessage="1" showErrorMessage="1" prompt="¿Dar lugar a procesos penales?" sqref="AD11" xr:uid="{5D5866E2-9C8D-4BEB-9FB1-82719297D543}"/>
    <dataValidation type="list" allowBlank="1" showInputMessage="1" showErrorMessage="1" prompt="¿Dar lugar a procesos fiscales?" sqref="AC12:AC61" xr:uid="{55E6A07C-9BBB-48A1-B08C-65B6C98CA9FA}">
      <formula1>"SI,NO,Escoger un dato de la lista desplegable"</formula1>
    </dataValidation>
    <dataValidation allowBlank="1" showInputMessage="1" showErrorMessage="1" prompt="¿Dar lugar a procesos fiscales?" sqref="AC11" xr:uid="{52CC76FB-94B0-4C10-9F40-4AA296C17513}"/>
    <dataValidation type="list" allowBlank="1" showInputMessage="1" showErrorMessage="1" prompt="¿Dar lugar a procesos disciplinarios?" sqref="AB12:AB61" xr:uid="{B5B49930-54AF-4D97-B7F9-03A13470AE7B}">
      <formula1>"SI,NO,Escoger un dato de la lista desplegable"</formula1>
    </dataValidation>
    <dataValidation allowBlank="1" showInputMessage="1" showErrorMessage="1" prompt="¿Dar lugar a procesos disciplinarios?" sqref="AB11" xr:uid="{CA3F40BF-CE65-40B1-9AAE-954CDB8A1BE1}"/>
    <dataValidation type="list" allowBlank="1" showInputMessage="1" showErrorMessage="1" prompt="¿Dar lugar a procesos sancionatorios?" sqref="AA12:AA61" xr:uid="{2A28B4D9-4C73-4BD8-90C3-CF9F66E93F6F}">
      <formula1>"SI,NO,Escoger un dato de la lista desplegable"</formula1>
    </dataValidation>
    <dataValidation allowBlank="1" showInputMessage="1" showErrorMessage="1" prompt="¿Dar lugar a procesos sancionatorios?" sqref="AA11" xr:uid="{14130B6B-97A2-4C94-8C4B-0E78A7EBE4BB}"/>
    <dataValidation type="list" allowBlank="1" showInputMessage="1" showErrorMessage="1" prompt="¿Generar intervención de los órganos de control, de la Fiscalía, u otro ente?" sqref="Z12:Z61" xr:uid="{263EB72E-33BF-4B66-B2B4-715ADC71974F}">
      <formula1>"SI,NO,Escoger un dato de la lista desplegable"</formula1>
    </dataValidation>
    <dataValidation allowBlank="1" showInputMessage="1" showErrorMessage="1" prompt="¿Generar intervención de los órganos de control, de la Fiscalía, u otro ente?" sqref="Z11" xr:uid="{4F125511-5D7A-4D00-ADD1-90E9EA11DB7B}"/>
    <dataValidation type="list" allowBlank="1" showInputMessage="1" showErrorMessage="1" prompt="¿Generar pérdida de información de la Entidad?" sqref="Y12:Y61" xr:uid="{CDBE9D1E-80CB-42BA-AD5D-C8A4B61DBDC6}">
      <formula1>"SI,NO,Escoger un dato de la lista desplegable"</formula1>
    </dataValidation>
    <dataValidation allowBlank="1" showInputMessage="1" showErrorMessage="1" prompt="¿Generar pérdida de información de la Entidad?" sqref="Y11" xr:uid="{38FB69B5-4886-4D77-8CAA-79BB8F507F73}"/>
    <dataValidation type="list" allowBlank="1" showInputMessage="1" showErrorMessage="1" prompt="¿Dar lugar al detrimento de calidad de vida de la comunidad por la pérdida del bien o servicios o los recursos públicos?" sqref="X12:X61" xr:uid="{938EAECF-3ADB-43F5-BB8B-1FE56B6155E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2D288C8-1638-41F0-BCE4-89999E2AAEC0}"/>
    <dataValidation type="list" allowBlank="1" showInputMessage="1" showErrorMessage="1" prompt="¿Afectar la generación de los productos o la prestación de servicios?" sqref="W12:W61" xr:uid="{E2025705-70BC-45DD-B3E4-EF8E1A8A8F87}">
      <formula1>"SI,NO,Escoger un dato de la lista desplegable"</formula1>
    </dataValidation>
    <dataValidation allowBlank="1" showInputMessage="1" showErrorMessage="1" prompt="¿Afectar la generación de los productos o la prestación de servicios?" sqref="W11" xr:uid="{DD7717DD-BA20-4C50-A237-DF962A6B4849}"/>
    <dataValidation type="list" allowBlank="1" showInputMessage="1" showErrorMessage="1" prompt="¿Generar pérdida de recursos económicos?" sqref="V12:V61" xr:uid="{BD1003A7-BDA3-49ED-AD8F-D6AA337D1D2C}">
      <formula1>"SI,NO,Escoger un dato de la lista desplegable"</formula1>
    </dataValidation>
    <dataValidation allowBlank="1" showInputMessage="1" showErrorMessage="1" prompt="¿Generar pérdida de recursos económicos?" sqref="V11" xr:uid="{56A5A27E-80AB-4C75-A13C-55B67B70D3F0}"/>
    <dataValidation type="list" allowBlank="1" showInputMessage="1" showErrorMessage="1" prompt="¿Generar pérdida de confianza de la Entidad, afectando su reputación?" sqref="U12:U61" xr:uid="{4E99EF1D-EC88-4689-9DE9-8CD73EA8D942}">
      <formula1>"SI,NO,Escoger un dato de la lista desplegable"</formula1>
    </dataValidation>
    <dataValidation allowBlank="1" showInputMessage="1" showErrorMessage="1" prompt="¿Generar pérdida de confianza de la Entidad, afectando su reputación?" sqref="U11" xr:uid="{DBD0467D-219E-4283-8DF5-0850B7F23AD6}"/>
    <dataValidation type="list" allowBlank="1" showInputMessage="1" showErrorMessage="1" prompt="¿Afectar el cumplimiento de la misión del sector al que pertenece la Entidad?" sqref="T12:T61" xr:uid="{9FBD4B69-8997-4D5B-9426-3C3941E21EDE}">
      <formula1>"SI,NO,Escoger un dato de la lista desplegable"</formula1>
    </dataValidation>
    <dataValidation allowBlank="1" showInputMessage="1" showErrorMessage="1" prompt="¿Afectar el cumplimiento de la misión del sector al que pertenece la Entidad?" sqref="T11" xr:uid="{6DA02BE6-D9EC-4C3E-A1F0-F557A1850CF0}"/>
    <dataValidation type="list" allowBlank="1" showInputMessage="1" showErrorMessage="1" prompt="¿Afectar el cumplimiento de misión de la Entidad?" sqref="S12:S61" xr:uid="{8A549E1F-58AA-4068-92FB-1668920D0C57}">
      <formula1>"SI,NO,Escoger un dato de la lista desplegable"</formula1>
    </dataValidation>
    <dataValidation allowBlank="1" showInputMessage="1" showErrorMessage="1" prompt="¿Afectar el cumplimiento de misión de la Entidad?" sqref="S11" xr:uid="{05E4316D-B88F-49A6-8491-1427DD5DF8BE}"/>
    <dataValidation type="list" allowBlank="1" showInputMessage="1" showErrorMessage="1" prompt="¿Afectar el cumplimiento de metas y objetivos de la dependencia?" sqref="R12:R61" xr:uid="{91FD52E2-A98E-40D1-91A9-9FDE82E6F967}">
      <formula1>"SI,NO,Escoger un dato de la lista desplegable"</formula1>
    </dataValidation>
    <dataValidation allowBlank="1" showInputMessage="1" showErrorMessage="1" prompt="¿Afectar el cumplimiento de metas y objetivos de la dependencia?" sqref="R11" xr:uid="{76F485FC-584E-4FF7-B5F3-F682BB29D1AB}"/>
    <dataValidation type="list" allowBlank="1" showInputMessage="1" showErrorMessage="1" prompt="¿Afectar al grupo de funcionarios del proceso?" sqref="Q12:Q61" xr:uid="{D6052086-0B4F-414D-B3AA-0575F00C2A4F}">
      <formula1>"SI,NO,Escoger un dato de la lista desplegable"</formula1>
    </dataValidation>
    <dataValidation allowBlank="1" showInputMessage="1" showErrorMessage="1" prompt="¿Afectar al grupo de funcionarios del proceso?" sqref="Q11" xr:uid="{5BE78457-8EAD-4743-B0A2-DB671DA95117}"/>
    <dataValidation allowBlank="1" showInputMessage="1" showErrorMessage="1" prompt="Son los efectos ocasionados por la ocurrencia de un riesgo que afecta los objetivos o procesos de la entidad. Pueden ser una pérdida, un daño, un perjuicio, un detrimento." sqref="M9:M11" xr:uid="{A02806E0-B207-451F-B359-CE45AF92D163}"/>
    <dataValidation type="list" allowBlank="1" showInputMessage="1" showErrorMessage="1" sqref="BG12:BG61" xr:uid="{455D503F-0D7E-477F-8D25-4D369E0A955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8793DAD-4E29-4405-9F8E-1EDB0779A2AF}">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8FD3456C-88D6-4288-A41E-812B49AABE8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715F5DF-7A86-4ADD-8689-EC2D46B620F8}">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A6953BC-DA15-4EEF-B0BE-E756B0781FB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820D3BB-812E-4A7C-9674-9DAF9382BFB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C19EF7B-D3F9-458F-89B2-77CF50FC6660}">
      <formula1>"Adecuado,Inadecuado,Escoger un dato de la lista desplegable"</formula1>
    </dataValidation>
    <dataValidation type="list" allowBlank="1" showInputMessage="1" showErrorMessage="1" prompt="¿Existen un responsable asignado a la ejecución del control?" sqref="AW12:AW61" xr:uid="{71FED60D-6C15-491A-AB3A-32DB8171E4E7}">
      <formula1>"Asignado,No Asignado,Escoger un dato de la lista desplegable"</formula1>
    </dataValidation>
    <dataValidation type="list" allowBlank="1" showInputMessage="1" showErrorMessage="1" sqref="AV12:AV61" xr:uid="{79CEF4D7-EE7F-4287-853C-1C1995B0DCF8}">
      <formula1>"Escoger un dato de la lista desplegable,Preventivo,Detectivo"</formula1>
    </dataValidation>
    <dataValidation type="list" allowBlank="1" showInputMessage="1" showErrorMessage="1" sqref="AQ12:AQ61" xr:uid="{D909F30A-609F-406F-9BAC-0926049388CF}">
      <formula1>"Escoger un dato de la lista desplegable,Por Tramite, Diario, Semanal, Quincenal, Mensual, Bimestral, Trimestral, Semestral,Anual"</formula1>
    </dataValidation>
    <dataValidation type="list" allowBlank="1" showInputMessage="1" showErrorMessage="1" sqref="F12:I61" xr:uid="{0DE8DABB-F7DB-4269-A0CE-B0341B0F6AED}">
      <formula1>"SI,NO,Escoger un dato de la lista desplegable"</formula1>
    </dataValidation>
    <dataValidation type="list" allowBlank="1" showInputMessage="1" showErrorMessage="1" sqref="N12:N61" xr:uid="{4CB0A6A7-4AC5-4725-B2B8-318EDF050E0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B48EB8-2C15-4690-B67D-802C1DF0D7E4}">
          <x14:formula1>
            <xm:f>DATOS!$J$15:$J$19</xm:f>
          </x14:formula1>
          <xm:sqref>AM12:AM61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B8EA-A3AF-4449-8FF5-7D091E49B054}">
  <sheetPr>
    <pageSetUpPr fitToPage="1"/>
  </sheetPr>
  <dimension ref="B2:BS63"/>
  <sheetViews>
    <sheetView zoomScale="60" zoomScaleNormal="60" workbookViewId="0"/>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132" x14ac:dyDescent="0.3">
      <c r="B12" s="162">
        <v>1</v>
      </c>
      <c r="C12" s="165" t="s">
        <v>500</v>
      </c>
      <c r="D12" s="155" t="s">
        <v>501</v>
      </c>
      <c r="E12" s="155" t="s">
        <v>502</v>
      </c>
      <c r="F12" s="155" t="s">
        <v>170</v>
      </c>
      <c r="G12" s="155" t="s">
        <v>170</v>
      </c>
      <c r="H12" s="155" t="s">
        <v>170</v>
      </c>
      <c r="I12" s="155" t="s">
        <v>170</v>
      </c>
      <c r="J12" s="155" t="str">
        <f>IF(AND((F12="SI"),(G12="SI"),(H12="SI"),(I12="SI")),"Si es Riesgo de Corrupción","No es Riesgo de Corrupción")</f>
        <v>Si es Riesgo de Corrupción</v>
      </c>
      <c r="K12" s="50">
        <v>1</v>
      </c>
      <c r="L12" s="51" t="s">
        <v>503</v>
      </c>
      <c r="M12" s="157" t="s">
        <v>518</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173</v>
      </c>
      <c r="U12" s="148" t="s">
        <v>170</v>
      </c>
      <c r="V12" s="148" t="s">
        <v>170</v>
      </c>
      <c r="W12" s="148" t="s">
        <v>170</v>
      </c>
      <c r="X12" s="148" t="s">
        <v>170</v>
      </c>
      <c r="Y12" s="148" t="s">
        <v>170</v>
      </c>
      <c r="Z12" s="148" t="s">
        <v>170</v>
      </c>
      <c r="AA12" s="148" t="s">
        <v>170</v>
      </c>
      <c r="AB12" s="148" t="s">
        <v>170</v>
      </c>
      <c r="AC12" s="148" t="s">
        <v>170</v>
      </c>
      <c r="AD12" s="148" t="s">
        <v>170</v>
      </c>
      <c r="AE12" s="148" t="s">
        <v>170</v>
      </c>
      <c r="AF12" s="148" t="s">
        <v>173</v>
      </c>
      <c r="AG12" s="148" t="s">
        <v>170</v>
      </c>
      <c r="AH12" s="148" t="s">
        <v>170</v>
      </c>
      <c r="AI12" s="148" t="s">
        <v>173</v>
      </c>
      <c r="AJ12" s="148">
        <f>IF(AF12="SI","Impacto Catastrófico por lesoines o perdida de vidas humanas",(COUNTIF(Q12:AE21,"SI")+COUNTIF(AG12:AI21,"SI")))</f>
        <v>16</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507</v>
      </c>
      <c r="AP12" s="53" t="s">
        <v>508</v>
      </c>
      <c r="AQ12" s="53" t="s">
        <v>201</v>
      </c>
      <c r="AR12" s="53" t="s">
        <v>509</v>
      </c>
      <c r="AS12" s="53" t="s">
        <v>510</v>
      </c>
      <c r="AT12" s="53" t="s">
        <v>511</v>
      </c>
      <c r="AU12" s="53" t="s">
        <v>512</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249"/>
    </row>
    <row r="13" spans="2:71" s="57" customFormat="1" ht="132" x14ac:dyDescent="0.3">
      <c r="B13" s="163"/>
      <c r="C13" s="166"/>
      <c r="D13" s="155"/>
      <c r="E13" s="155"/>
      <c r="F13" s="155"/>
      <c r="G13" s="155"/>
      <c r="H13" s="155"/>
      <c r="I13" s="155"/>
      <c r="J13" s="155"/>
      <c r="K13" s="58">
        <v>2</v>
      </c>
      <c r="L13" s="59" t="s">
        <v>504</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507</v>
      </c>
      <c r="AP13" s="61" t="s">
        <v>508</v>
      </c>
      <c r="AQ13" s="61" t="s">
        <v>201</v>
      </c>
      <c r="AR13" s="61" t="s">
        <v>509</v>
      </c>
      <c r="AS13" s="61" t="s">
        <v>513</v>
      </c>
      <c r="AT13" s="61" t="s">
        <v>511</v>
      </c>
      <c r="AU13" s="61" t="s">
        <v>512</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250"/>
    </row>
    <row r="14" spans="2:71" s="57" customFormat="1" ht="132" x14ac:dyDescent="0.3">
      <c r="B14" s="163"/>
      <c r="C14" s="166"/>
      <c r="D14" s="155"/>
      <c r="E14" s="155"/>
      <c r="F14" s="155"/>
      <c r="G14" s="155"/>
      <c r="H14" s="155"/>
      <c r="I14" s="155"/>
      <c r="J14" s="155"/>
      <c r="K14" s="64">
        <v>3</v>
      </c>
      <c r="L14" s="65" t="s">
        <v>505</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507</v>
      </c>
      <c r="AP14" s="67" t="s">
        <v>508</v>
      </c>
      <c r="AQ14" s="67" t="s">
        <v>201</v>
      </c>
      <c r="AR14" s="67" t="s">
        <v>509</v>
      </c>
      <c r="AS14" s="67" t="s">
        <v>513</v>
      </c>
      <c r="AT14" s="67" t="s">
        <v>511</v>
      </c>
      <c r="AU14" s="67" t="s">
        <v>512</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134"/>
      <c r="BN14" s="137"/>
      <c r="BO14" s="169"/>
      <c r="BP14" s="143"/>
      <c r="BQ14" s="125"/>
      <c r="BR14" s="125"/>
      <c r="BS14" s="250"/>
    </row>
    <row r="15" spans="2:71" s="57" customFormat="1" ht="224.4" x14ac:dyDescent="0.3">
      <c r="B15" s="163"/>
      <c r="C15" s="166"/>
      <c r="D15" s="155"/>
      <c r="E15" s="155"/>
      <c r="F15" s="155"/>
      <c r="G15" s="155"/>
      <c r="H15" s="155"/>
      <c r="I15" s="155"/>
      <c r="J15" s="155"/>
      <c r="K15" s="58">
        <v>4</v>
      </c>
      <c r="L15" s="59" t="s">
        <v>506</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519</v>
      </c>
      <c r="AP15" s="61" t="s">
        <v>514</v>
      </c>
      <c r="AQ15" s="61" t="s">
        <v>201</v>
      </c>
      <c r="AR15" s="61" t="s">
        <v>509</v>
      </c>
      <c r="AS15" s="61" t="s">
        <v>515</v>
      </c>
      <c r="AT15" s="61" t="s">
        <v>516</v>
      </c>
      <c r="AU15" s="61" t="s">
        <v>517</v>
      </c>
      <c r="AV15" s="61" t="s">
        <v>224</v>
      </c>
      <c r="AW15" s="62" t="s">
        <v>179</v>
      </c>
      <c r="AX15" s="62" t="s">
        <v>180</v>
      </c>
      <c r="AY15" s="62" t="s">
        <v>181</v>
      </c>
      <c r="AZ15" s="62" t="s">
        <v>225</v>
      </c>
      <c r="BA15" s="62" t="s">
        <v>183</v>
      </c>
      <c r="BB15" s="62" t="s">
        <v>184</v>
      </c>
      <c r="BC15" s="62" t="s">
        <v>206</v>
      </c>
      <c r="BD15" s="62">
        <f t="shared" si="0"/>
        <v>95</v>
      </c>
      <c r="BE15" s="62" t="str">
        <f t="shared" si="1"/>
        <v>Fuerte</v>
      </c>
      <c r="BF15" s="61"/>
      <c r="BG15" s="63" t="s">
        <v>186</v>
      </c>
      <c r="BH15" s="62" t="str">
        <f t="shared" si="2"/>
        <v>Siempre se ejecuta</v>
      </c>
      <c r="BI15" s="61"/>
      <c r="BJ15" s="62" t="str">
        <f t="shared" si="3"/>
        <v>FUERTE</v>
      </c>
      <c r="BK15" s="62">
        <f t="shared" si="4"/>
        <v>100</v>
      </c>
      <c r="BL15" s="62" t="str">
        <f t="shared" si="5"/>
        <v>NO</v>
      </c>
      <c r="BM15" s="134"/>
      <c r="BN15" s="137"/>
      <c r="BO15" s="169"/>
      <c r="BP15" s="143"/>
      <c r="BQ15" s="125"/>
      <c r="BR15" s="125"/>
      <c r="BS15" s="250"/>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sheetData>
  <sheetProtection algorithmName="SHA-512" hashValue="pAUV/aEdT7JxxqvMTgpWCRvk9Jqtyj6W+/1UDCFbzx5gPoX8nICmpHG9bVP8M+9UW98HLYiip4pqh7sP+YQ4kw==" saltValue="aHks0gr9nI/VAtkc+61Y/Q=="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71" priority="23" operator="containsText" text="Si es Riesgo de Corrupción">
      <formula>NOT(ISERROR(SEARCH("Si es Riesgo de Corrupción",J12)))</formula>
    </cfRule>
    <cfRule type="containsText" dxfId="70" priority="24" operator="containsText" text="No es Riesgo de Corrupción">
      <formula>NOT(ISERROR(SEARCH("No es Riesgo de Corrupción",J12)))</formula>
    </cfRule>
  </conditionalFormatting>
  <conditionalFormatting sqref="L12:M21">
    <cfRule type="containsText" dxfId="69" priority="22" operator="containsText" text="Espacio para describir ">
      <formula>NOT(ISERROR(SEARCH("Espacio para describir ",L12)))</formula>
    </cfRule>
  </conditionalFormatting>
  <conditionalFormatting sqref="Q12:AI61 AQ12:AQ61 AV12:BC61 BG12:BG61 BO12:BO61 N12:N61">
    <cfRule type="containsText" dxfId="68" priority="21" operator="containsText" text="Escoger un dato de la lista desplegable">
      <formula>NOT(ISERROR(SEARCH("Escoger un dato de la lista desplegable",N12)))</formula>
    </cfRule>
  </conditionalFormatting>
  <conditionalFormatting sqref="AO12:AO61">
    <cfRule type="containsText" dxfId="67" priority="20" operator="containsText" text="REDACTAR CONTROL">
      <formula>NOT(ISERROR(SEARCH("REDACTAR CONTROL",AO12)))</formula>
    </cfRule>
  </conditionalFormatting>
  <conditionalFormatting sqref="AL12 BR12">
    <cfRule type="containsText" dxfId="66" priority="17" operator="containsText" text="Extremo">
      <formula>NOT(ISERROR(SEARCH("Extremo",AL12)))</formula>
    </cfRule>
    <cfRule type="containsText" dxfId="65" priority="18" operator="containsText" text="Alto">
      <formula>NOT(ISERROR(SEARCH("Alto",AL12)))</formula>
    </cfRule>
    <cfRule type="containsText" dxfId="64" priority="19" operator="containsText" text="Moderado">
      <formula>NOT(ISERROR(SEARCH("Moderado",AL12)))</formula>
    </cfRule>
  </conditionalFormatting>
  <conditionalFormatting sqref="L22:M31">
    <cfRule type="containsText" dxfId="63" priority="16" operator="containsText" text="Espacio para describir ">
      <formula>NOT(ISERROR(SEARCH("Espacio para describir ",L22)))</formula>
    </cfRule>
  </conditionalFormatting>
  <conditionalFormatting sqref="AL22 BR22">
    <cfRule type="containsText" dxfId="62" priority="13" operator="containsText" text="Extremo">
      <formula>NOT(ISERROR(SEARCH("Extremo",AL22)))</formula>
    </cfRule>
    <cfRule type="containsText" dxfId="61" priority="14" operator="containsText" text="Alto">
      <formula>NOT(ISERROR(SEARCH("Alto",AL22)))</formula>
    </cfRule>
    <cfRule type="containsText" dxfId="60" priority="15" operator="containsText" text="Moderado">
      <formula>NOT(ISERROR(SEARCH("Moderado",AL22)))</formula>
    </cfRule>
  </conditionalFormatting>
  <conditionalFormatting sqref="L32:M41">
    <cfRule type="containsText" dxfId="59" priority="12" operator="containsText" text="Espacio para describir ">
      <formula>NOT(ISERROR(SEARCH("Espacio para describir ",L32)))</formula>
    </cfRule>
  </conditionalFormatting>
  <conditionalFormatting sqref="AL32 BR32">
    <cfRule type="containsText" dxfId="58" priority="9" operator="containsText" text="Extremo">
      <formula>NOT(ISERROR(SEARCH("Extremo",AL32)))</formula>
    </cfRule>
    <cfRule type="containsText" dxfId="57" priority="10" operator="containsText" text="Alto">
      <formula>NOT(ISERROR(SEARCH("Alto",AL32)))</formula>
    </cfRule>
    <cfRule type="containsText" dxfId="56" priority="11" operator="containsText" text="Moderado">
      <formula>NOT(ISERROR(SEARCH("Moderado",AL32)))</formula>
    </cfRule>
  </conditionalFormatting>
  <conditionalFormatting sqref="L42:M51">
    <cfRule type="containsText" dxfId="55" priority="8" operator="containsText" text="Espacio para describir ">
      <formula>NOT(ISERROR(SEARCH("Espacio para describir ",L42)))</formula>
    </cfRule>
  </conditionalFormatting>
  <conditionalFormatting sqref="AL42 BR42">
    <cfRule type="containsText" dxfId="54" priority="5" operator="containsText" text="Extremo">
      <formula>NOT(ISERROR(SEARCH("Extremo",AL42)))</formula>
    </cfRule>
    <cfRule type="containsText" dxfId="53" priority="6" operator="containsText" text="Alto">
      <formula>NOT(ISERROR(SEARCH("Alto",AL42)))</formula>
    </cfRule>
    <cfRule type="containsText" dxfId="52" priority="7" operator="containsText" text="Moderado">
      <formula>NOT(ISERROR(SEARCH("Moderado",AL42)))</formula>
    </cfRule>
  </conditionalFormatting>
  <conditionalFormatting sqref="L52:M61">
    <cfRule type="containsText" dxfId="51" priority="4" operator="containsText" text="Espacio para describir ">
      <formula>NOT(ISERROR(SEARCH("Espacio para describir ",L52)))</formula>
    </cfRule>
  </conditionalFormatting>
  <conditionalFormatting sqref="AL52 BR52">
    <cfRule type="containsText" dxfId="50" priority="1" operator="containsText" text="Extremo">
      <formula>NOT(ISERROR(SEARCH("Extremo",AL52)))</formula>
    </cfRule>
    <cfRule type="containsText" dxfId="49" priority="2" operator="containsText" text="Alto">
      <formula>NOT(ISERROR(SEARCH("Alto",AL52)))</formula>
    </cfRule>
    <cfRule type="containsText" dxfId="4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04EC97E-1032-4B9D-A7DD-E391A2EEC4AA}"/>
    <dataValidation allowBlank="1" showInputMessage="1" showErrorMessage="1" prompt="¿Se deja evidencia o rastro de la ejecución del control, que permita a cualquier tercero con la evidencia, llegar a la misma conclusión?." sqref="BC11" xr:uid="{DB46F875-1AEF-43DA-8020-F22DFE3C8C5C}"/>
    <dataValidation allowBlank="1" showInputMessage="1" showErrorMessage="1" prompt="¿Las observaciones, desviaciones o diferencias identificadas como resultados de la ejecución del control son investigadas y resueltas de manera oportuna?" sqref="BB11" xr:uid="{D561B79D-4219-4443-A0DD-5175503EFCAD}"/>
    <dataValidation allowBlank="1" showInputMessage="1" showErrorMessage="1" prompt="¿La fuente de información que se utiliza en el desarrollo del control es información confiable que permita mitigar el riesgo?." sqref="BA11" xr:uid="{5DDB1F3A-CE2C-447A-B67A-D1409D03267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FB919F5-6DD9-45F9-BA73-FA4F59796929}"/>
    <dataValidation allowBlank="1" showInputMessage="1" showErrorMessage="1" prompt="¿La oportunidad en que se ejecuta el control ayuda a prevenir la mitigación del riesgo o a detectar la materialización del riesgo de manera oportuna?" sqref="AY11" xr:uid="{24D02D6E-C188-4708-B79F-1ADCC0347A2B}"/>
    <dataValidation allowBlank="1" showInputMessage="1" showErrorMessage="1" prompt="El responsable tiene autoridad y adecuada segregación de funciones en la ejecución del control?" sqref="AX11" xr:uid="{187BA8A5-22C8-46F2-888A-46F988F6D18F}"/>
    <dataValidation allowBlank="1" showInputMessage="1" showErrorMessage="1" prompt="¿Existen un responsable asignado a la ejecución del control?" sqref="AW11" xr:uid="{7DB375A0-D1F8-44D9-AFAB-11D75CEB783A}"/>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2403662-DFAD-4357-8B03-03F4C0E772CB}"/>
    <dataValidation type="list" allowBlank="1" showInputMessage="1" showErrorMessage="1" prompt="¿Genera Impacto ambiental?" sqref="AI12:AI61" xr:uid="{83CBAE0A-1BB2-478B-AA63-37DD69336927}">
      <formula1>"SI,NO,Escoger un dato de la lista desplegable"</formula1>
    </dataValidation>
    <dataValidation allowBlank="1" showInputMessage="1" showErrorMessage="1" prompt="¿Genera Impacto ambiental?" sqref="AI11" xr:uid="{17A80965-77AA-46FF-86E0-8818873C9848}"/>
    <dataValidation type="list" allowBlank="1" showInputMessage="1" showErrorMessage="1" prompt="¿Afectar la imagen nacional?" sqref="AH12:AH61" xr:uid="{9403023B-4D83-4795-A495-B8D7C0D7F9C8}">
      <formula1>"SI,NO,Escoger un dato de la lista desplegable"</formula1>
    </dataValidation>
    <dataValidation allowBlank="1" showInputMessage="1" showErrorMessage="1" prompt="¿Afectar la imagen nacional?" sqref="AH11" xr:uid="{05E56CD8-5020-4EEF-9E24-69071B48D00E}"/>
    <dataValidation type="list" allowBlank="1" showInputMessage="1" showErrorMessage="1" prompt="¿Afectar la imagen regional?" sqref="AG12:AG61" xr:uid="{5291547D-401D-4D85-819A-085B1F44BD8A}">
      <formula1>"SI,NO,Escoger un dato de la lista desplegable"</formula1>
    </dataValidation>
    <dataValidation allowBlank="1" showInputMessage="1" showErrorMessage="1" prompt="¿Afectar la imagen regional?" sqref="AG11" xr:uid="{3106EF93-8848-4A09-8AC2-7DBE80D533DD}"/>
    <dataValidation type="list" allowBlank="1" showInputMessage="1" showErrorMessage="1" prompt="¿Ocasionar lesiones físicas o pérdida de vidas humanas?_x000a_NOTA: si esta respuesta es afirmativa, el impacto sera considerado como catastrófico." sqref="AF12:AF61" xr:uid="{E8A814CE-D4CC-4404-952A-0725770C5FB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B26A354-24D7-4781-A34E-2A20B1DE5CCA}"/>
    <dataValidation type="list" allowBlank="1" showInputMessage="1" showErrorMessage="1" prompt="¿Generar pérdida de credibilidad del sector?" sqref="AE12:AE61" xr:uid="{6D156D9D-224C-4C63-A2A4-D76026B318F9}">
      <formula1>"SI,NO,Escoger un dato de la lista desplegable"</formula1>
    </dataValidation>
    <dataValidation allowBlank="1" showInputMessage="1" showErrorMessage="1" prompt="¿Generar pérdida de credibilidad del sector?" sqref="AE11" xr:uid="{A17A099F-B03C-4C73-982A-F5FC8DBB728B}"/>
    <dataValidation type="list" allowBlank="1" showInputMessage="1" showErrorMessage="1" prompt="¿Dar lugar a procesos penales?" sqref="AD12:AD61" xr:uid="{0CAF2E91-5E27-4927-8144-6FCAD41C251A}">
      <formula1>"SI,NO,Escoger un dato de la lista desplegable"</formula1>
    </dataValidation>
    <dataValidation allowBlank="1" showInputMessage="1" showErrorMessage="1" prompt="¿Dar lugar a procesos penales?" sqref="AD11" xr:uid="{CEDA3CBC-C154-4DFF-8D7B-4EBC87B4041E}"/>
    <dataValidation type="list" allowBlank="1" showInputMessage="1" showErrorMessage="1" prompt="¿Dar lugar a procesos fiscales?" sqref="AC12:AC61" xr:uid="{89D180B5-5A86-4D01-BB59-32AAAE48F436}">
      <formula1>"SI,NO,Escoger un dato de la lista desplegable"</formula1>
    </dataValidation>
    <dataValidation allowBlank="1" showInputMessage="1" showErrorMessage="1" prompt="¿Dar lugar a procesos fiscales?" sqref="AC11" xr:uid="{859BAA55-75BB-4A5E-8F2F-333ECF1C9EC9}"/>
    <dataValidation type="list" allowBlank="1" showInputMessage="1" showErrorMessage="1" prompt="¿Dar lugar a procesos disciplinarios?" sqref="AB12:AB61" xr:uid="{75552D38-89EA-4C1A-98BB-EE67419446FE}">
      <formula1>"SI,NO,Escoger un dato de la lista desplegable"</formula1>
    </dataValidation>
    <dataValidation allowBlank="1" showInputMessage="1" showErrorMessage="1" prompt="¿Dar lugar a procesos disciplinarios?" sqref="AB11" xr:uid="{E3248A7C-A9A9-4EDC-8FFB-3B552AD6D6F8}"/>
    <dataValidation type="list" allowBlank="1" showInputMessage="1" showErrorMessage="1" prompt="¿Dar lugar a procesos sancionatorios?" sqref="AA12:AA61" xr:uid="{17C08B17-B8AC-412F-8812-B4FBCFE627DE}">
      <formula1>"SI,NO,Escoger un dato de la lista desplegable"</formula1>
    </dataValidation>
    <dataValidation allowBlank="1" showInputMessage="1" showErrorMessage="1" prompt="¿Dar lugar a procesos sancionatorios?" sqref="AA11" xr:uid="{1284A346-C485-488B-9813-90B72A029185}"/>
    <dataValidation type="list" allowBlank="1" showInputMessage="1" showErrorMessage="1" prompt="¿Generar intervención de los órganos de control, de la Fiscalía, u otro ente?" sqref="Z12:Z61" xr:uid="{0F32D783-1D6A-470C-80AD-008F86E6F19C}">
      <formula1>"SI,NO,Escoger un dato de la lista desplegable"</formula1>
    </dataValidation>
    <dataValidation allowBlank="1" showInputMessage="1" showErrorMessage="1" prompt="¿Generar intervención de los órganos de control, de la Fiscalía, u otro ente?" sqref="Z11" xr:uid="{3BC2C56E-F845-4A5E-93C2-2C08A82A5844}"/>
    <dataValidation type="list" allowBlank="1" showInputMessage="1" showErrorMessage="1" prompt="¿Generar pérdida de información de la Entidad?" sqref="Y12:Y61" xr:uid="{3A7E2FA7-A2F2-4022-9EED-B8A9D5CBF8D7}">
      <formula1>"SI,NO,Escoger un dato de la lista desplegable"</formula1>
    </dataValidation>
    <dataValidation allowBlank="1" showInputMessage="1" showErrorMessage="1" prompt="¿Generar pérdida de información de la Entidad?" sqref="Y11" xr:uid="{54AD8EB4-0E17-4F74-9532-C7FB75AC4914}"/>
    <dataValidation type="list" allowBlank="1" showInputMessage="1" showErrorMessage="1" prompt="¿Dar lugar al detrimento de calidad de vida de la comunidad por la pérdida del bien o servicios o los recursos públicos?" sqref="X12:X61" xr:uid="{443E8835-6960-44CD-A3C6-C50EEF86B078}">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ED18327-B489-4144-8624-3EE9AEED7C48}"/>
    <dataValidation type="list" allowBlank="1" showInputMessage="1" showErrorMessage="1" prompt="¿Afectar la generación de los productos o la prestación de servicios?" sqref="W12:W61" xr:uid="{6E45A068-BA30-4397-8EB5-536280040ABB}">
      <formula1>"SI,NO,Escoger un dato de la lista desplegable"</formula1>
    </dataValidation>
    <dataValidation allowBlank="1" showInputMessage="1" showErrorMessage="1" prompt="¿Afectar la generación de los productos o la prestación de servicios?" sqref="W11" xr:uid="{5DFB0F3C-7860-409D-9BB4-97979D4C1A0A}"/>
    <dataValidation type="list" allowBlank="1" showInputMessage="1" showErrorMessage="1" prompt="¿Generar pérdida de recursos económicos?" sqref="V12:V61" xr:uid="{B8C370E8-F295-4AED-B523-008B30B94A54}">
      <formula1>"SI,NO,Escoger un dato de la lista desplegable"</formula1>
    </dataValidation>
    <dataValidation allowBlank="1" showInputMessage="1" showErrorMessage="1" prompt="¿Generar pérdida de recursos económicos?" sqref="V11" xr:uid="{E813EAF0-6AC0-4D60-A08F-BAC6A3DF12EA}"/>
    <dataValidation type="list" allowBlank="1" showInputMessage="1" showErrorMessage="1" prompt="¿Generar pérdida de confianza de la Entidad, afectando su reputación?" sqref="U12:U61" xr:uid="{1F229120-0C71-47E4-904E-DC5834E16F71}">
      <formula1>"SI,NO,Escoger un dato de la lista desplegable"</formula1>
    </dataValidation>
    <dataValidation allowBlank="1" showInputMessage="1" showErrorMessage="1" prompt="¿Generar pérdida de confianza de la Entidad, afectando su reputación?" sqref="U11" xr:uid="{B8E5E59C-9404-4052-BB05-288B7804CD46}"/>
    <dataValidation type="list" allowBlank="1" showInputMessage="1" showErrorMessage="1" prompt="¿Afectar el cumplimiento de la misión del sector al que pertenece la Entidad?" sqref="T12:T61" xr:uid="{66C52C2F-0380-423F-9DF2-1D4FE3849309}">
      <formula1>"SI,NO,Escoger un dato de la lista desplegable"</formula1>
    </dataValidation>
    <dataValidation allowBlank="1" showInputMessage="1" showErrorMessage="1" prompt="¿Afectar el cumplimiento de la misión del sector al que pertenece la Entidad?" sqref="T11" xr:uid="{C0E93976-2887-468D-BA81-37C657BBD0EF}"/>
    <dataValidation type="list" allowBlank="1" showInputMessage="1" showErrorMessage="1" prompt="¿Afectar el cumplimiento de misión de la Entidad?" sqref="S12:S61" xr:uid="{89216727-2806-4CD8-B988-922D97A4D668}">
      <formula1>"SI,NO,Escoger un dato de la lista desplegable"</formula1>
    </dataValidation>
    <dataValidation allowBlank="1" showInputMessage="1" showErrorMessage="1" prompt="¿Afectar el cumplimiento de misión de la Entidad?" sqref="S11" xr:uid="{31E4042D-AAE8-4A7F-BB83-FD2F6E4AA573}"/>
    <dataValidation type="list" allowBlank="1" showInputMessage="1" showErrorMessage="1" prompt="¿Afectar el cumplimiento de metas y objetivos de la dependencia?" sqref="R12:R61" xr:uid="{ACC18A3C-30D8-49F1-9FED-6B250B867327}">
      <formula1>"SI,NO,Escoger un dato de la lista desplegable"</formula1>
    </dataValidation>
    <dataValidation allowBlank="1" showInputMessage="1" showErrorMessage="1" prompt="¿Afectar el cumplimiento de metas y objetivos de la dependencia?" sqref="R11" xr:uid="{B255F052-714F-4687-9B97-9FBB1024BAAB}"/>
    <dataValidation type="list" allowBlank="1" showInputMessage="1" showErrorMessage="1" prompt="¿Afectar al grupo de funcionarios del proceso?" sqref="Q12:Q61" xr:uid="{DD38A541-2BAD-4183-9DA4-3946979F9341}">
      <formula1>"SI,NO,Escoger un dato de la lista desplegable"</formula1>
    </dataValidation>
    <dataValidation allowBlank="1" showInputMessage="1" showErrorMessage="1" prompt="¿Afectar al grupo de funcionarios del proceso?" sqref="Q11" xr:uid="{D98150D7-4EED-4559-9C03-80F9445B4F94}"/>
    <dataValidation allowBlank="1" showInputMessage="1" showErrorMessage="1" prompt="Son los efectos ocasionados por la ocurrencia de un riesgo que afecta los objetivos o procesos de la entidad. Pueden ser una pérdida, un daño, un perjuicio, un detrimento." sqref="M9:M11" xr:uid="{F192E233-1ED5-4E8A-B01C-2A7CB23C7F45}"/>
    <dataValidation type="list" allowBlank="1" showInputMessage="1" showErrorMessage="1" sqref="BG12:BG61" xr:uid="{72563CED-6871-4869-8F7C-F3D17274322D}">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27E76A44-280A-4F85-AF65-18931B7364F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DD18DE2-BCB0-43F2-8E9B-BEC76000E7C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A5E85BC-3A27-469C-8B18-A0D9889DC7C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5F7DB6DC-CA74-40C6-B5D6-A98E16AE8D6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0FACBDA4-F0A7-4DF2-939B-35D1825FD3D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171ECA1D-9EDC-47C2-A4BD-204F9C7DCA68}">
      <formula1>"Adecuado,Inadecuado,Escoger un dato de la lista desplegable"</formula1>
    </dataValidation>
    <dataValidation type="list" allowBlank="1" showInputMessage="1" showErrorMessage="1" prompt="¿Existen un responsable asignado a la ejecución del control?" sqref="AW12:AW61" xr:uid="{CBF43F78-1A3F-49A0-8B04-CB799CBC0C89}">
      <formula1>"Asignado,No Asignado,Escoger un dato de la lista desplegable"</formula1>
    </dataValidation>
    <dataValidation type="list" allowBlank="1" showInputMessage="1" showErrorMessage="1" sqref="AV12:AV61" xr:uid="{B6C39623-AAC3-407C-8345-351E24B49A2C}">
      <formula1>"Escoger un dato de la lista desplegable,Preventivo,Detectivo"</formula1>
    </dataValidation>
    <dataValidation type="list" allowBlank="1" showInputMessage="1" showErrorMessage="1" sqref="AQ12:AQ61" xr:uid="{F01BFFA7-235E-4639-BEC0-DD1649B75482}">
      <formula1>"Escoger un dato de la lista desplegable,Por Tramite, Diario, Semanal, Quincenal, Mensual, Bimestral, Trimestral, Semestral,Anual"</formula1>
    </dataValidation>
    <dataValidation type="list" allowBlank="1" showInputMessage="1" showErrorMessage="1" sqref="F12:I61" xr:uid="{D4551BC6-DD94-4FC4-982E-372E4EBC6F97}">
      <formula1>"SI,NO,Escoger un dato de la lista desplegable"</formula1>
    </dataValidation>
    <dataValidation type="list" allowBlank="1" showInputMessage="1" showErrorMessage="1" sqref="N12:N61" xr:uid="{46A90AEF-1722-4BFD-BF84-995EE8472945}">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8C112E-B4BF-4E3E-923F-331817D78843}">
          <x14:formula1>
            <xm:f>DATOS!$J$15:$J$19</xm:f>
          </x14:formula1>
          <xm:sqref>AM12:AM61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D29C-0C5A-49F3-BB3E-118778D29FF9}">
  <sheetPr>
    <pageSetUpPr fitToPage="1"/>
  </sheetPr>
  <dimension ref="B1:BJ19"/>
  <sheetViews>
    <sheetView view="pageBreakPreview" topLeftCell="A10" zoomScale="60" zoomScaleNormal="80" workbookViewId="0">
      <selection activeCell="C22" sqref="C22:C31"/>
    </sheetView>
  </sheetViews>
  <sheetFormatPr baseColWidth="10" defaultColWidth="11.5546875" defaultRowHeight="11.4" x14ac:dyDescent="0.2"/>
  <cols>
    <col min="1" max="1" width="2.33203125" style="37" customWidth="1"/>
    <col min="2" max="3" width="11.5546875" style="40"/>
    <col min="4" max="4" width="16" style="37" customWidth="1"/>
    <col min="5" max="5" width="12.88671875" style="37" customWidth="1"/>
    <col min="6" max="6" width="2.33203125" style="37" customWidth="1"/>
    <col min="7" max="8" width="9.88671875" style="40" customWidth="1"/>
    <col min="9" max="10" width="47.33203125" style="37" customWidth="1"/>
    <col min="11" max="16384" width="11.5546875" style="37"/>
  </cols>
  <sheetData>
    <row r="1" spans="2:62" s="30" customFormat="1" ht="13.8" x14ac:dyDescent="0.25">
      <c r="BG1" s="31"/>
      <c r="BI1" s="31"/>
      <c r="BJ1" s="31"/>
    </row>
    <row r="2" spans="2:62" s="27" customFormat="1" ht="19.5" customHeight="1" x14ac:dyDescent="0.3">
      <c r="B2" s="255"/>
      <c r="C2" s="256"/>
      <c r="D2" s="261" t="s">
        <v>73</v>
      </c>
      <c r="E2" s="262"/>
      <c r="F2" s="262"/>
      <c r="G2" s="262"/>
      <c r="H2" s="262"/>
      <c r="I2" s="262"/>
      <c r="J2" s="263"/>
    </row>
    <row r="3" spans="2:62" s="27" customFormat="1" ht="45" customHeight="1" x14ac:dyDescent="0.3">
      <c r="B3" s="257"/>
      <c r="C3" s="258"/>
      <c r="D3" s="264" t="s">
        <v>72</v>
      </c>
      <c r="E3" s="265"/>
      <c r="F3" s="265"/>
      <c r="G3" s="265"/>
      <c r="H3" s="265"/>
      <c r="I3" s="265"/>
      <c r="J3" s="266"/>
    </row>
    <row r="4" spans="2:62" s="29" customFormat="1" ht="24.75" customHeight="1" x14ac:dyDescent="0.3">
      <c r="B4" s="259"/>
      <c r="C4" s="260"/>
      <c r="D4" s="267" t="s">
        <v>126</v>
      </c>
      <c r="E4" s="267"/>
      <c r="F4" s="267"/>
      <c r="G4" s="267"/>
      <c r="H4" s="267"/>
      <c r="I4" s="32" t="s">
        <v>127</v>
      </c>
      <c r="J4" s="32" t="s">
        <v>128</v>
      </c>
    </row>
    <row r="5" spans="2:62" s="28" customFormat="1" ht="13.2" x14ac:dyDescent="0.25"/>
    <row r="6" spans="2:62" s="28" customFormat="1" ht="13.2" x14ac:dyDescent="0.25">
      <c r="B6" s="268" t="s">
        <v>112</v>
      </c>
      <c r="C6" s="268"/>
      <c r="D6" s="268"/>
      <c r="E6" s="268"/>
      <c r="G6" s="268" t="s">
        <v>114</v>
      </c>
      <c r="H6" s="268"/>
      <c r="I6" s="268"/>
      <c r="J6" s="268"/>
    </row>
    <row r="7" spans="2:62" s="28" customFormat="1" ht="13.2" x14ac:dyDescent="0.25">
      <c r="B7" s="33" t="s">
        <v>129</v>
      </c>
      <c r="C7" s="34" t="s">
        <v>130</v>
      </c>
      <c r="D7" s="34" t="s">
        <v>131</v>
      </c>
      <c r="E7" s="34" t="s">
        <v>132</v>
      </c>
      <c r="G7" s="33" t="s">
        <v>129</v>
      </c>
      <c r="H7" s="34" t="s">
        <v>129</v>
      </c>
      <c r="I7" s="34" t="s">
        <v>133</v>
      </c>
      <c r="J7" s="34" t="s">
        <v>134</v>
      </c>
    </row>
    <row r="8" spans="2:62" s="28" customFormat="1" ht="125.4" x14ac:dyDescent="0.25">
      <c r="B8" s="35">
        <v>5</v>
      </c>
      <c r="C8" s="36" t="s">
        <v>135</v>
      </c>
      <c r="D8" s="36" t="s">
        <v>136</v>
      </c>
      <c r="E8" s="36" t="s">
        <v>137</v>
      </c>
      <c r="F8" s="37"/>
      <c r="G8" s="35">
        <v>5</v>
      </c>
      <c r="H8" s="36" t="s">
        <v>138</v>
      </c>
      <c r="I8" s="36" t="s">
        <v>139</v>
      </c>
      <c r="J8" s="36" t="s">
        <v>140</v>
      </c>
    </row>
    <row r="9" spans="2:62" s="28" customFormat="1" ht="125.4" x14ac:dyDescent="0.25">
      <c r="B9" s="35">
        <v>4</v>
      </c>
      <c r="C9" s="36" t="s">
        <v>141</v>
      </c>
      <c r="D9" s="36" t="s">
        <v>142</v>
      </c>
      <c r="E9" s="36" t="s">
        <v>143</v>
      </c>
      <c r="F9" s="37"/>
      <c r="G9" s="35">
        <v>4</v>
      </c>
      <c r="H9" s="36" t="s">
        <v>144</v>
      </c>
      <c r="I9" s="36" t="s">
        <v>145</v>
      </c>
      <c r="J9" s="36" t="s">
        <v>146</v>
      </c>
    </row>
    <row r="10" spans="2:62" s="38" customFormat="1" ht="116.4" customHeight="1" x14ac:dyDescent="0.2">
      <c r="B10" s="35">
        <v>3</v>
      </c>
      <c r="C10" s="35" t="s">
        <v>147</v>
      </c>
      <c r="D10" s="36" t="s">
        <v>148</v>
      </c>
      <c r="E10" s="36" t="s">
        <v>149</v>
      </c>
      <c r="G10" s="35">
        <v>3</v>
      </c>
      <c r="H10" s="35" t="s">
        <v>150</v>
      </c>
      <c r="I10" s="36" t="s">
        <v>151</v>
      </c>
      <c r="J10" s="36" t="s">
        <v>152</v>
      </c>
    </row>
    <row r="11" spans="2:62" s="38" customFormat="1" ht="116.4" customHeight="1" x14ac:dyDescent="0.2">
      <c r="B11" s="35">
        <v>2</v>
      </c>
      <c r="C11" s="35" t="s">
        <v>153</v>
      </c>
      <c r="D11" s="36" t="s">
        <v>154</v>
      </c>
      <c r="E11" s="36" t="s">
        <v>155</v>
      </c>
      <c r="G11" s="35">
        <v>2</v>
      </c>
      <c r="H11" s="35" t="s">
        <v>156</v>
      </c>
      <c r="I11" s="36" t="s">
        <v>157</v>
      </c>
      <c r="J11" s="36" t="s">
        <v>158</v>
      </c>
    </row>
    <row r="12" spans="2:62" s="38" customFormat="1" ht="116.4" customHeight="1" x14ac:dyDescent="0.2">
      <c r="B12" s="35">
        <v>1</v>
      </c>
      <c r="C12" s="35" t="s">
        <v>159</v>
      </c>
      <c r="D12" s="36" t="s">
        <v>160</v>
      </c>
      <c r="E12" s="36" t="s">
        <v>161</v>
      </c>
      <c r="G12" s="35">
        <v>1</v>
      </c>
      <c r="H12" s="35" t="s">
        <v>162</v>
      </c>
      <c r="I12" s="36" t="s">
        <v>163</v>
      </c>
      <c r="J12" s="36" t="s">
        <v>164</v>
      </c>
    </row>
    <row r="13" spans="2:62" s="38" customFormat="1" x14ac:dyDescent="0.2">
      <c r="B13" s="39"/>
      <c r="C13" s="39"/>
      <c r="G13" s="39"/>
      <c r="H13" s="39"/>
    </row>
    <row r="15" spans="2:62" s="38" customFormat="1" x14ac:dyDescent="0.2">
      <c r="B15" s="39"/>
      <c r="C15" s="39"/>
      <c r="G15" s="39"/>
      <c r="H15" s="39"/>
      <c r="J15" s="38" t="s">
        <v>124</v>
      </c>
    </row>
    <row r="16" spans="2:62" s="38" customFormat="1" ht="57" x14ac:dyDescent="0.2">
      <c r="B16" s="39"/>
      <c r="C16" s="39"/>
      <c r="G16" s="39"/>
      <c r="H16" s="39"/>
      <c r="J16" s="38" t="s">
        <v>165</v>
      </c>
    </row>
    <row r="17" spans="2:10" s="38" customFormat="1" ht="57" x14ac:dyDescent="0.2">
      <c r="B17" s="39"/>
      <c r="C17" s="39"/>
      <c r="G17" s="39"/>
      <c r="H17" s="39"/>
      <c r="J17" s="38" t="s">
        <v>166</v>
      </c>
    </row>
    <row r="18" spans="2:10" s="38" customFormat="1" ht="57" x14ac:dyDescent="0.2">
      <c r="B18" s="39"/>
      <c r="C18" s="39"/>
      <c r="G18" s="39"/>
      <c r="H18" s="39"/>
      <c r="J18" s="38" t="s">
        <v>167</v>
      </c>
    </row>
    <row r="19" spans="2:10" s="38" customFormat="1" ht="68.400000000000006" x14ac:dyDescent="0.2">
      <c r="B19" s="39"/>
      <c r="C19" s="39"/>
      <c r="G19" s="39"/>
      <c r="H19" s="39"/>
      <c r="J19" s="38" t="s">
        <v>168</v>
      </c>
    </row>
  </sheetData>
  <sheetProtection sheet="1" objects="1" scenarios="1"/>
  <mergeCells count="6">
    <mergeCell ref="B2:C4"/>
    <mergeCell ref="D2:J2"/>
    <mergeCell ref="D3:J3"/>
    <mergeCell ref="D4:H4"/>
    <mergeCell ref="B6:E6"/>
    <mergeCell ref="G6:J6"/>
  </mergeCells>
  <pageMargins left="0.7" right="0.7" top="0.75" bottom="0.75" header="0.3" footer="0.3"/>
  <pageSetup scale="5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DAC6-9B0F-48AF-BD72-CFCD019A7D10}">
  <sheetPr>
    <pageSetUpPr fitToPage="1"/>
  </sheetPr>
  <dimension ref="B2:BS61"/>
  <sheetViews>
    <sheetView topLeftCell="A12" zoomScale="40" zoomScaleNormal="40" workbookViewId="0">
      <selection activeCell="AJ12" sqref="AJ12:AJ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3"/>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96" customHeight="1" x14ac:dyDescent="0.3">
      <c r="B12" s="162">
        <v>1</v>
      </c>
      <c r="C12" s="165" t="s">
        <v>120</v>
      </c>
      <c r="D12" s="155" t="s">
        <v>121</v>
      </c>
      <c r="E12" s="155"/>
      <c r="F12" s="155" t="s">
        <v>122</v>
      </c>
      <c r="G12" s="155" t="s">
        <v>122</v>
      </c>
      <c r="H12" s="155" t="s">
        <v>122</v>
      </c>
      <c r="I12" s="155" t="s">
        <v>122</v>
      </c>
      <c r="J12" s="155" t="str">
        <f>IF(AND((F12="SI"),(G12="SI"),(H12="SI"),(I12="SI")),"Si es Riesgo de Corrupción","No es Riesgo de Corrupción")</f>
        <v>No es Riesgo de Corrupción</v>
      </c>
      <c r="K12" s="50">
        <v>1</v>
      </c>
      <c r="L12" s="51" t="s">
        <v>123</v>
      </c>
      <c r="M12" s="157" t="s">
        <v>191</v>
      </c>
      <c r="N12" s="171" t="s">
        <v>122</v>
      </c>
      <c r="O12" s="149" t="str">
        <f>IF(N12=1,"Rara vez",IF(N12=2,"Improbable",IF(N12=3,"Posible",IF(N12=4,"Probable",IF(N12=5,"Casi seguro","Definir el nivel de probabilidad")))))</f>
        <v>Definir el nivel de probabilidad</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148" t="s">
        <v>122</v>
      </c>
      <c r="R12" s="148" t="s">
        <v>122</v>
      </c>
      <c r="S12" s="148" t="s">
        <v>122</v>
      </c>
      <c r="T12" s="148" t="s">
        <v>122</v>
      </c>
      <c r="U12" s="148" t="s">
        <v>122</v>
      </c>
      <c r="V12" s="148" t="s">
        <v>122</v>
      </c>
      <c r="W12" s="148" t="s">
        <v>122</v>
      </c>
      <c r="X12" s="148" t="s">
        <v>122</v>
      </c>
      <c r="Y12" s="148" t="s">
        <v>122</v>
      </c>
      <c r="Z12" s="148" t="s">
        <v>122</v>
      </c>
      <c r="AA12" s="148" t="s">
        <v>122</v>
      </c>
      <c r="AB12" s="148" t="s">
        <v>122</v>
      </c>
      <c r="AC12" s="148" t="s">
        <v>122</v>
      </c>
      <c r="AD12" s="148" t="s">
        <v>122</v>
      </c>
      <c r="AE12" s="148" t="s">
        <v>122</v>
      </c>
      <c r="AF12" s="148" t="s">
        <v>122</v>
      </c>
      <c r="AG12" s="148" t="s">
        <v>122</v>
      </c>
      <c r="AH12" s="148" t="s">
        <v>122</v>
      </c>
      <c r="AI12" s="148" t="s">
        <v>122</v>
      </c>
      <c r="AJ12" s="148">
        <f t="shared" ref="AJ12:AJ22" si="0">IF(AF12="SI","Impacto Catastrófico por lesoines o perdida de vidas humanas",(COUNTIF(Q12:AE21,"SI")+COUNTIF(AG12:AI21,"SI")))</f>
        <v>0</v>
      </c>
      <c r="AK12" s="148" t="str">
        <f>IF(AJ12=0,"",IF(AND(AJ12&gt;0,AJ12&lt;=5),"Moderado",IF(AND(AJ12&gt;5,AJ12&lt;=11),"Mayor","Catastrófico")))</f>
        <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125</v>
      </c>
      <c r="AP12" s="53"/>
      <c r="AQ12" s="53" t="s">
        <v>122</v>
      </c>
      <c r="AR12" s="53"/>
      <c r="AS12" s="53"/>
      <c r="AT12" s="53"/>
      <c r="AU12" s="53"/>
      <c r="AV12" s="53" t="s">
        <v>122</v>
      </c>
      <c r="AW12" s="54" t="s">
        <v>122</v>
      </c>
      <c r="AX12" s="54" t="s">
        <v>122</v>
      </c>
      <c r="AY12" s="54" t="s">
        <v>122</v>
      </c>
      <c r="AZ12" s="54" t="s">
        <v>122</v>
      </c>
      <c r="BA12" s="54" t="s">
        <v>122</v>
      </c>
      <c r="BB12" s="54" t="s">
        <v>122</v>
      </c>
      <c r="BC12" s="54" t="s">
        <v>122</v>
      </c>
      <c r="BD12" s="54">
        <f t="shared" ref="BD12:BD61" si="1">IF(AW12="Asignado",15,0)+IF(AX12="Adecuado",15,0)+IF(AY12="Oportuna",15,0)+IF(AZ12="Prevenir",15,IF(AZ12="Detectar",10,0))+IF(BA12="Confiable",15,0)+IF(BB12="Se investigan y resuelven oportunamente",15,0)+IF(BC12="Completa",10,IF(BC12="Incompleta",5,0))</f>
        <v>0</v>
      </c>
      <c r="BE12" s="54" t="str">
        <f t="shared" ref="BE12:BE61" si="2">IF(BD12&lt;=85,"Débil",IF(AND(BD12&gt;=86,BD12&lt;=94),"Moderado","Fuerte"))</f>
        <v>Débil</v>
      </c>
      <c r="BF12" s="53"/>
      <c r="BG12" s="55" t="s">
        <v>122</v>
      </c>
      <c r="BH12" s="54" t="str">
        <f t="shared" ref="BH12:BH61" si="3">IF(BG12="Débil","No se ejecuta",IF(BG12="Moderado","Algunas veces se ejecuta",IF(BG12="FUERTE","Siempre se ejecuta","Casilla formulada")))</f>
        <v>Casilla formulada</v>
      </c>
      <c r="BI12" s="53"/>
      <c r="BJ12" s="54"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54" t="str">
        <f t="shared" ref="BK12:BK61" si="5">IF(BJ12="DÉBIL",0,IF(BJ12="MODERADO",50,IF(BJ12="FUERTE",100,"")))</f>
        <v/>
      </c>
      <c r="BL12" s="54" t="str">
        <f t="shared" ref="BL12:BL61" si="6">IF(AND(BG12="Fuerte",BE12="Fuerte"),"NO","SI")</f>
        <v>SI</v>
      </c>
      <c r="BM12" s="133" t="e">
        <f>IF(AVERAGE(BK12:BK21)=100,"FUERTE",IF(AND(AVERAGE(BK12:BK21)&lt;=99,AVERAGE(BK12:BK21)&gt;=50),"MODERADA",IF(AVERAGE(BK12:BK21)&lt;50,"DÉBIL",0)))</f>
        <v>#DIV/0!</v>
      </c>
      <c r="BN12" s="136" t="str">
        <f>IFERROR(IF(BM12="DÉBIL","NO DISMINUYE",IF(AVERAGEIF(AV12:AV21,"Preventivo",BK12:BK21)&gt;=50,"DIRECTAMENTE","NO DISMINUYE")),"NO DISMINUYE")</f>
        <v>NO DISMINUYE</v>
      </c>
      <c r="BO12" s="168" t="e">
        <f>IF(N12=1,1,IF(AND(N12=2,BM12="FUERTE",BN12="DIRECTAMENTE"),N12-1,IF(AND(N12&gt;2,BM12="FUERTE",BN12="DIRECTAMENTE"),N12-2,IF(AND(N12&gt;=2,BM12="MODERADA",BN12="DIRECTAMENTE"),N12-1,N12))))</f>
        <v>#DIV/0!</v>
      </c>
      <c r="BP12" s="142" t="e">
        <f>IF(BO12=1,"Rara vez",IF(BO12=2,"Improbable",IF(BO12=3,"Posible",IF(BO12=4,"Probable",IF(BO12=5,"Casi Seguro",0)))))</f>
        <v>#DIV/0!</v>
      </c>
      <c r="BQ12" s="124" t="str">
        <f>AK12</f>
        <v/>
      </c>
      <c r="BR12" s="124" t="e">
        <f>IF(AND(BP12="Rara Vez",BQ12="Moderado"),"Moderado",IF(AND(BP12="Rara Vez",BQ12="Mayor"),"Alto",IF(AND(BP12="Improbable",BQ12="Moderado"),"Moderado",IF(AND(BP12="Improbable",BQ12="Mayor"),"Alto",IF(AND(BP12="Posible",BQ12="Moderado"),"Alto",IF(AND(BP12="Probable",BQ12="Moderado"),"Alto","Extremo"))))))</f>
        <v>#DIV/0!</v>
      </c>
      <c r="BS12" s="127"/>
    </row>
    <row r="13" spans="2:71" s="57" customFormat="1" ht="9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134"/>
      <c r="BN13" s="137"/>
      <c r="BO13" s="169"/>
      <c r="BP13" s="143"/>
      <c r="BQ13" s="125"/>
      <c r="BR13" s="125"/>
      <c r="BS13" s="128"/>
    </row>
    <row r="14" spans="2:71" s="57" customFormat="1" ht="9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134"/>
      <c r="BN14" s="137"/>
      <c r="BO14" s="169"/>
      <c r="BP14" s="143"/>
      <c r="BQ14" s="125"/>
      <c r="BR14" s="125"/>
      <c r="BS14" s="128"/>
    </row>
    <row r="15" spans="2:71" s="57" customFormat="1" ht="9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9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134"/>
      <c r="BN16" s="137"/>
      <c r="BO16" s="169"/>
      <c r="BP16" s="143"/>
      <c r="BQ16" s="125"/>
      <c r="BR16" s="125"/>
      <c r="BS16" s="128"/>
    </row>
    <row r="17" spans="2:71" s="57" customFormat="1" ht="9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9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134"/>
      <c r="BN18" s="137"/>
      <c r="BO18" s="169"/>
      <c r="BP18" s="143"/>
      <c r="BQ18" s="125"/>
      <c r="BR18" s="125"/>
      <c r="BS18" s="128"/>
    </row>
    <row r="19" spans="2:71" s="57" customFormat="1" ht="9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9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134"/>
      <c r="BN20" s="137"/>
      <c r="BO20" s="169"/>
      <c r="BP20" s="143"/>
      <c r="BQ20" s="125"/>
      <c r="BR20" s="125"/>
      <c r="BS20" s="128"/>
    </row>
    <row r="21" spans="2:71" s="57" customFormat="1" ht="9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1"/>
        <v>0</v>
      </c>
      <c r="BE22" s="54" t="str">
        <f t="shared" si="2"/>
        <v>Débil</v>
      </c>
      <c r="BF22" s="53"/>
      <c r="BG22" s="55" t="s">
        <v>122</v>
      </c>
      <c r="BH22" s="54" t="str">
        <f t="shared" si="3"/>
        <v>Casilla formulada</v>
      </c>
      <c r="BI22" s="53"/>
      <c r="BJ22" s="54" t="str">
        <f t="shared" si="4"/>
        <v/>
      </c>
      <c r="BK22" s="54" t="str">
        <f t="shared" si="5"/>
        <v/>
      </c>
      <c r="BL22" s="54"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134"/>
      <c r="BN24" s="137"/>
      <c r="BO24" s="169"/>
      <c r="BP24" s="143"/>
      <c r="BQ24" s="125"/>
      <c r="BR24" s="125"/>
      <c r="BS24" s="128"/>
    </row>
    <row r="25" spans="2:71" s="57" customFormat="1" ht="9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134"/>
      <c r="BN26" s="137"/>
      <c r="BO26" s="169"/>
      <c r="BP26" s="143"/>
      <c r="BQ26" s="125"/>
      <c r="BR26" s="125"/>
      <c r="BS26" s="128"/>
    </row>
    <row r="27" spans="2:71" s="57" customFormat="1" ht="9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134"/>
      <c r="BN28" s="137"/>
      <c r="BO28" s="169"/>
      <c r="BP28" s="143"/>
      <c r="BQ28" s="125"/>
      <c r="BR28" s="125"/>
      <c r="BS28" s="128"/>
    </row>
    <row r="29" spans="2:71" s="57" customFormat="1" ht="9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134"/>
      <c r="BN30" s="137"/>
      <c r="BO30" s="169"/>
      <c r="BP30" s="143"/>
      <c r="BQ30" s="125"/>
      <c r="BR30" s="125"/>
      <c r="BS30" s="128"/>
    </row>
    <row r="31" spans="2:71" s="57" customFormat="1" ht="9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1"/>
        <v>0</v>
      </c>
      <c r="BE32" s="54" t="str">
        <f t="shared" si="2"/>
        <v>Débil</v>
      </c>
      <c r="BF32" s="53"/>
      <c r="BG32" s="55" t="s">
        <v>122</v>
      </c>
      <c r="BH32" s="54" t="str">
        <f t="shared" si="3"/>
        <v>Casilla formulada</v>
      </c>
      <c r="BI32" s="53"/>
      <c r="BJ32" s="54" t="str">
        <f t="shared" si="4"/>
        <v/>
      </c>
      <c r="BK32" s="54" t="str">
        <f t="shared" si="5"/>
        <v/>
      </c>
      <c r="BL32" s="54"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134"/>
      <c r="BN34" s="137"/>
      <c r="BO34" s="140"/>
      <c r="BP34" s="143"/>
      <c r="BQ34" s="125"/>
      <c r="BR34" s="125"/>
      <c r="BS34" s="128"/>
    </row>
    <row r="35" spans="2:71" s="57" customFormat="1" ht="96"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134"/>
      <c r="BN36" s="137"/>
      <c r="BO36" s="140"/>
      <c r="BP36" s="143"/>
      <c r="BQ36" s="125"/>
      <c r="BR36" s="125"/>
      <c r="BS36" s="128"/>
    </row>
    <row r="37" spans="2:71" s="57" customFormat="1" ht="96"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134"/>
      <c r="BN38" s="137"/>
      <c r="BO38" s="140"/>
      <c r="BP38" s="143"/>
      <c r="BQ38" s="125"/>
      <c r="BR38" s="125"/>
      <c r="BS38" s="128"/>
    </row>
    <row r="39" spans="2:71" s="57" customFormat="1" ht="96"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134"/>
      <c r="BN40" s="137"/>
      <c r="BO40" s="140"/>
      <c r="BP40" s="143"/>
      <c r="BQ40" s="125"/>
      <c r="BR40" s="125"/>
      <c r="BS40" s="128"/>
    </row>
    <row r="41" spans="2:71" s="57" customFormat="1" ht="96"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1"/>
        <v>0</v>
      </c>
      <c r="BE42" s="54" t="str">
        <f t="shared" si="2"/>
        <v>Débil</v>
      </c>
      <c r="BF42" s="53"/>
      <c r="BG42" s="55" t="s">
        <v>122</v>
      </c>
      <c r="BH42" s="54" t="str">
        <f t="shared" si="3"/>
        <v>Casilla formulada</v>
      </c>
      <c r="BI42" s="53"/>
      <c r="BJ42" s="54" t="str">
        <f t="shared" si="4"/>
        <v/>
      </c>
      <c r="BK42" s="54" t="str">
        <f t="shared" si="5"/>
        <v/>
      </c>
      <c r="BL42" s="54"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134"/>
      <c r="BN44" s="137"/>
      <c r="BO44" s="140"/>
      <c r="BP44" s="143"/>
      <c r="BQ44" s="125"/>
      <c r="BR44" s="125"/>
      <c r="BS44" s="128"/>
    </row>
    <row r="45" spans="2:71" s="57" customFormat="1" ht="96"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134"/>
      <c r="BN46" s="137"/>
      <c r="BO46" s="140"/>
      <c r="BP46" s="143"/>
      <c r="BQ46" s="125"/>
      <c r="BR46" s="125"/>
      <c r="BS46" s="128"/>
    </row>
    <row r="47" spans="2:71" s="57" customFormat="1" ht="96"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134"/>
      <c r="BN48" s="137"/>
      <c r="BO48" s="140"/>
      <c r="BP48" s="143"/>
      <c r="BQ48" s="125"/>
      <c r="BR48" s="125"/>
      <c r="BS48" s="128"/>
    </row>
    <row r="49" spans="2:71" s="57" customFormat="1" ht="96"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134"/>
      <c r="BN50" s="137"/>
      <c r="BO50" s="140"/>
      <c r="BP50" s="143"/>
      <c r="BQ50" s="125"/>
      <c r="BR50" s="125"/>
      <c r="BS50" s="128"/>
    </row>
    <row r="51" spans="2:71" s="57" customFormat="1" ht="96"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1"/>
        <v>0</v>
      </c>
      <c r="BE52" s="54" t="str">
        <f t="shared" si="2"/>
        <v>Débil</v>
      </c>
      <c r="BF52" s="53"/>
      <c r="BG52" s="55" t="s">
        <v>122</v>
      </c>
      <c r="BH52" s="54" t="str">
        <f t="shared" si="3"/>
        <v>Casilla formulada</v>
      </c>
      <c r="BI52" s="53"/>
      <c r="BJ52" s="54" t="str">
        <f t="shared" si="4"/>
        <v/>
      </c>
      <c r="BK52" s="54" t="str">
        <f t="shared" si="5"/>
        <v/>
      </c>
      <c r="BL52" s="54"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134"/>
      <c r="BN54" s="137"/>
      <c r="BO54" s="140"/>
      <c r="BP54" s="143"/>
      <c r="BQ54" s="125"/>
      <c r="BR54" s="125"/>
      <c r="BS54" s="128"/>
    </row>
    <row r="55" spans="2:71" s="57" customFormat="1" ht="96"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134"/>
      <c r="BN56" s="137"/>
      <c r="BO56" s="140"/>
      <c r="BP56" s="143"/>
      <c r="BQ56" s="125"/>
      <c r="BR56" s="125"/>
      <c r="BS56" s="128"/>
    </row>
    <row r="57" spans="2:71" s="57" customFormat="1" ht="96"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134"/>
      <c r="BN58" s="137"/>
      <c r="BO58" s="140"/>
      <c r="BP58" s="143"/>
      <c r="BQ58" s="125"/>
      <c r="BR58" s="125"/>
      <c r="BS58" s="128"/>
    </row>
    <row r="59" spans="2:71" s="57" customFormat="1" ht="96"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134"/>
      <c r="BN60" s="137"/>
      <c r="BO60" s="140"/>
      <c r="BP60" s="143"/>
      <c r="BQ60" s="125"/>
      <c r="BR60" s="125"/>
      <c r="BS60" s="128"/>
    </row>
    <row r="61" spans="2:71" s="57" customFormat="1" ht="96"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7" priority="23" operator="containsText" text="Si es Riesgo de Corrupción">
      <formula>NOT(ISERROR(SEARCH("Si es Riesgo de Corrupción",J12)))</formula>
    </cfRule>
    <cfRule type="containsText" dxfId="46" priority="24" operator="containsText" text="No es Riesgo de Corrupción">
      <formula>NOT(ISERROR(SEARCH("No es Riesgo de Corrupción",J12)))</formula>
    </cfRule>
  </conditionalFormatting>
  <conditionalFormatting sqref="L12:M21">
    <cfRule type="containsText" dxfId="45" priority="22" operator="containsText" text="Espacio para describir ">
      <formula>NOT(ISERROR(SEARCH("Espacio para describir ",L12)))</formula>
    </cfRule>
  </conditionalFormatting>
  <conditionalFormatting sqref="Q12:AI61 AQ12:AQ61 AV12:BC61 BG12:BG61 BO12:BO61 N12:N61">
    <cfRule type="containsText" dxfId="44" priority="21" operator="containsText" text="Escoger un dato de la lista desplegable">
      <formula>NOT(ISERROR(SEARCH("Escoger un dato de la lista desplegable",N12)))</formula>
    </cfRule>
  </conditionalFormatting>
  <conditionalFormatting sqref="AO12:AO61">
    <cfRule type="containsText" dxfId="43" priority="20" operator="containsText" text="REDACTAR CONTROL">
      <formula>NOT(ISERROR(SEARCH("REDACTAR CONTROL",AO12)))</formula>
    </cfRule>
  </conditionalFormatting>
  <conditionalFormatting sqref="AL12 BR12">
    <cfRule type="containsText" dxfId="42" priority="17" operator="containsText" text="Extremo">
      <formula>NOT(ISERROR(SEARCH("Extremo",AL12)))</formula>
    </cfRule>
    <cfRule type="containsText" dxfId="41" priority="18" operator="containsText" text="Alto">
      <formula>NOT(ISERROR(SEARCH("Alto",AL12)))</formula>
    </cfRule>
    <cfRule type="containsText" dxfId="40" priority="19" operator="containsText" text="Moderado">
      <formula>NOT(ISERROR(SEARCH("Moderado",AL12)))</formula>
    </cfRule>
  </conditionalFormatting>
  <conditionalFormatting sqref="L22:M31">
    <cfRule type="containsText" dxfId="39" priority="16" operator="containsText" text="Espacio para describir ">
      <formula>NOT(ISERROR(SEARCH("Espacio para describir ",L22)))</formula>
    </cfRule>
  </conditionalFormatting>
  <conditionalFormatting sqref="AL22 BR22">
    <cfRule type="containsText" dxfId="38" priority="13" operator="containsText" text="Extremo">
      <formula>NOT(ISERROR(SEARCH("Extremo",AL22)))</formula>
    </cfRule>
    <cfRule type="containsText" dxfId="37" priority="14" operator="containsText" text="Alto">
      <formula>NOT(ISERROR(SEARCH("Alto",AL22)))</formula>
    </cfRule>
    <cfRule type="containsText" dxfId="36" priority="15" operator="containsText" text="Moderado">
      <formula>NOT(ISERROR(SEARCH("Moderado",AL22)))</formula>
    </cfRule>
  </conditionalFormatting>
  <conditionalFormatting sqref="L32:M41">
    <cfRule type="containsText" dxfId="35" priority="12" operator="containsText" text="Espacio para describir ">
      <formula>NOT(ISERROR(SEARCH("Espacio para describir ",L32)))</formula>
    </cfRule>
  </conditionalFormatting>
  <conditionalFormatting sqref="AL32 BR32">
    <cfRule type="containsText" dxfId="34" priority="9" operator="containsText" text="Extremo">
      <formula>NOT(ISERROR(SEARCH("Extremo",AL32)))</formula>
    </cfRule>
    <cfRule type="containsText" dxfId="33" priority="10" operator="containsText" text="Alto">
      <formula>NOT(ISERROR(SEARCH("Alto",AL32)))</formula>
    </cfRule>
    <cfRule type="containsText" dxfId="32" priority="11" operator="containsText" text="Moderado">
      <formula>NOT(ISERROR(SEARCH("Moderado",AL32)))</formula>
    </cfRule>
  </conditionalFormatting>
  <conditionalFormatting sqref="L42:M51">
    <cfRule type="containsText" dxfId="31" priority="8" operator="containsText" text="Espacio para describir ">
      <formula>NOT(ISERROR(SEARCH("Espacio para describir ",L42)))</formula>
    </cfRule>
  </conditionalFormatting>
  <conditionalFormatting sqref="AL42 BR42">
    <cfRule type="containsText" dxfId="30" priority="5" operator="containsText" text="Extremo">
      <formula>NOT(ISERROR(SEARCH("Extremo",AL42)))</formula>
    </cfRule>
    <cfRule type="containsText" dxfId="29" priority="6" operator="containsText" text="Alto">
      <formula>NOT(ISERROR(SEARCH("Alto",AL42)))</formula>
    </cfRule>
    <cfRule type="containsText" dxfId="28" priority="7" operator="containsText" text="Moderado">
      <formula>NOT(ISERROR(SEARCH("Moderado",AL42)))</formula>
    </cfRule>
  </conditionalFormatting>
  <conditionalFormatting sqref="L52:M61">
    <cfRule type="containsText" dxfId="27" priority="4" operator="containsText" text="Espacio para describir ">
      <formula>NOT(ISERROR(SEARCH("Espacio para describir ",L52)))</formula>
    </cfRule>
  </conditionalFormatting>
  <conditionalFormatting sqref="AL52 BR52">
    <cfRule type="containsText" dxfId="26" priority="1" operator="containsText" text="Extremo">
      <formula>NOT(ISERROR(SEARCH("Extremo",AL52)))</formula>
    </cfRule>
    <cfRule type="containsText" dxfId="25" priority="2" operator="containsText" text="Alto">
      <formula>NOT(ISERROR(SEARCH("Alto",AL52)))</formula>
    </cfRule>
    <cfRule type="containsText" dxfId="24" priority="3" operator="containsText" text="Moderado">
      <formula>NOT(ISERROR(SEARCH("Moderado",AL52)))</formula>
    </cfRule>
  </conditionalFormatting>
  <dataValidations count="60">
    <dataValidation type="list" allowBlank="1" showInputMessage="1" showErrorMessage="1" sqref="N12:N61" xr:uid="{09153896-672E-4EFF-BB31-FA2BDCC01C6E}">
      <formula1>"Escoger un dato de la lista desplegable,5,4,3,2,1"</formula1>
    </dataValidation>
    <dataValidation type="list" allowBlank="1" showInputMessage="1" showErrorMessage="1" sqref="F12:I61" xr:uid="{7F87EF35-4B21-4AF4-9367-805BE09738CB}">
      <formula1>"SI,NO,Escoger un dato de la lista desplegable"</formula1>
    </dataValidation>
    <dataValidation type="list" allowBlank="1" showInputMessage="1" showErrorMessage="1" sqref="AQ12:AQ61" xr:uid="{A1B5EDEC-E971-46A0-855F-2A3BA8F59B31}">
      <formula1>"Escoger un dato de la lista desplegable,Por Tramite, Diario, Semanal, Quincenal, Mensual, Bimestral, Trimestral, Semestral,Anual"</formula1>
    </dataValidation>
    <dataValidation type="list" allowBlank="1" showInputMessage="1" showErrorMessage="1" sqref="AV12:AV61" xr:uid="{959AD3AF-7D43-4F13-8193-50F3F6B056E2}">
      <formula1>"Escoger un dato de la lista desplegable,Preventivo,Detectivo"</formula1>
    </dataValidation>
    <dataValidation type="list" allowBlank="1" showInputMessage="1" showErrorMessage="1" prompt="¿Existen un responsable asignado a la ejecución del control?" sqref="AW12:AW61" xr:uid="{BBFB7123-9181-4214-A042-CEEA9A2BAB6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198C4AC-1FA6-4324-88AB-785A99EBEA5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059C2D-CC2A-49FE-9943-9CADDEA76927}">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01D506E-CDAF-4840-830C-9F6595BDF60E}">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FA701FB-A598-4905-9B7F-726F759C5EE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65D33C5-0BD0-493E-81D0-C0DFD37067B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BE31FFE-498B-4AC2-88CF-713D0D899DD1}">
      <formula1>"Escoger un dato de la lista desplegable,Completa,Incompleta,No existe"</formula1>
    </dataValidation>
    <dataValidation type="list" allowBlank="1" showInputMessage="1" showErrorMessage="1" sqref="BG12:BG61" xr:uid="{C3ECF51D-542D-435A-81AB-DD0C9389D898}">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5B39B377-1BD5-48C7-B20E-9AAF20650D71}"/>
    <dataValidation allowBlank="1" showInputMessage="1" showErrorMessage="1" prompt="¿Afectar al grupo de funcionarios del proceso?" sqref="Q11" xr:uid="{3099D52D-93DA-4F8E-B9B7-46048443D305}"/>
    <dataValidation type="list" allowBlank="1" showInputMessage="1" showErrorMessage="1" prompt="¿Afectar al grupo de funcionarios del proceso?" sqref="Q12:Q61" xr:uid="{6991E97F-7689-4654-9E52-D772E21038FE}">
      <formula1>"SI,NO,Escoger un dato de la lista desplegable"</formula1>
    </dataValidation>
    <dataValidation allowBlank="1" showInputMessage="1" showErrorMessage="1" prompt="¿Afectar el cumplimiento de metas y objetivos de la dependencia?" sqref="R11" xr:uid="{251C3325-3C50-4AC1-B844-C7CB44429435}"/>
    <dataValidation type="list" allowBlank="1" showInputMessage="1" showErrorMessage="1" prompt="¿Afectar el cumplimiento de metas y objetivos de la dependencia?" sqref="R12:R61" xr:uid="{843259A2-0400-4B19-AC0C-90835EF3B0E3}">
      <formula1>"SI,NO,Escoger un dato de la lista desplegable"</formula1>
    </dataValidation>
    <dataValidation allowBlank="1" showInputMessage="1" showErrorMessage="1" prompt="¿Afectar el cumplimiento de misión de la Entidad?" sqref="S11" xr:uid="{013DE09D-512D-4D63-A7E4-3343718ACC4C}"/>
    <dataValidation type="list" allowBlank="1" showInputMessage="1" showErrorMessage="1" prompt="¿Afectar el cumplimiento de misión de la Entidad?" sqref="S12:S61" xr:uid="{3FEFC72B-0BEF-4FD1-ABA3-76C4484FB23E}">
      <formula1>"SI,NO,Escoger un dato de la lista desplegable"</formula1>
    </dataValidation>
    <dataValidation allowBlank="1" showInputMessage="1" showErrorMessage="1" prompt="¿Afectar el cumplimiento de la misión del sector al que pertenece la Entidad?" sqref="T11" xr:uid="{85929A89-009D-4039-ADEE-2A9CBF6A7A27}"/>
    <dataValidation type="list" allowBlank="1" showInputMessage="1" showErrorMessage="1" prompt="¿Afectar el cumplimiento de la misión del sector al que pertenece la Entidad?" sqref="T12:T61" xr:uid="{65845574-C424-47C8-B0F2-F2995B200057}">
      <formula1>"SI,NO,Escoger un dato de la lista desplegable"</formula1>
    </dataValidation>
    <dataValidation allowBlank="1" showInputMessage="1" showErrorMessage="1" prompt="¿Generar pérdida de confianza de la Entidad, afectando su reputación?" sqref="U11" xr:uid="{4ACB0C63-B6A8-4833-AFF1-63BA0791AA8A}"/>
    <dataValidation type="list" allowBlank="1" showInputMessage="1" showErrorMessage="1" prompt="¿Generar pérdida de confianza de la Entidad, afectando su reputación?" sqref="U12:U61" xr:uid="{0042B3EF-FF04-4D4A-A2F2-E0609E8B1871}">
      <formula1>"SI,NO,Escoger un dato de la lista desplegable"</formula1>
    </dataValidation>
    <dataValidation allowBlank="1" showInputMessage="1" showErrorMessage="1" prompt="¿Generar pérdida de recursos económicos?" sqref="V11" xr:uid="{86E89EEE-013F-47D7-97BD-1C354F215437}"/>
    <dataValidation type="list" allowBlank="1" showInputMessage="1" showErrorMessage="1" prompt="¿Generar pérdida de recursos económicos?" sqref="V12:V61" xr:uid="{17A15C69-FA48-49CB-A65D-2358EE251400}">
      <formula1>"SI,NO,Escoger un dato de la lista desplegable"</formula1>
    </dataValidation>
    <dataValidation allowBlank="1" showInputMessage="1" showErrorMessage="1" prompt="¿Afectar la generación de los productos o la prestación de servicios?" sqref="W11" xr:uid="{7D6D0D8D-FD3E-4082-8871-E2B6F6B1A29E}"/>
    <dataValidation type="list" allowBlank="1" showInputMessage="1" showErrorMessage="1" prompt="¿Afectar la generación de los productos o la prestación de servicios?" sqref="W12:W61" xr:uid="{5758DA38-0EE6-4524-BE78-88A5887E09E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7DCCCBE-BF30-46F7-8F88-F11CD5B0041D}"/>
    <dataValidation type="list" allowBlank="1" showInputMessage="1" showErrorMessage="1" prompt="¿Dar lugar al detrimento de calidad de vida de la comunidad por la pérdida del bien o servicios o los recursos públicos?" sqref="X12:X61" xr:uid="{B45BA4C2-12A4-4893-A52E-4721357B3C30}">
      <formula1>"SI,NO,Escoger un dato de la lista desplegable"</formula1>
    </dataValidation>
    <dataValidation allowBlank="1" showInputMessage="1" showErrorMessage="1" prompt="¿Generar pérdida de información de la Entidad?" sqref="Y11" xr:uid="{5A2A39AA-1DF0-4541-8510-BDAA246E56EC}"/>
    <dataValidation type="list" allowBlank="1" showInputMessage="1" showErrorMessage="1" prompt="¿Generar pérdida de información de la Entidad?" sqref="Y12:Y61" xr:uid="{9CB716CC-31A2-4DD1-ADD0-FD6F42328025}">
      <formula1>"SI,NO,Escoger un dato de la lista desplegable"</formula1>
    </dataValidation>
    <dataValidation allowBlank="1" showInputMessage="1" showErrorMessage="1" prompt="¿Generar intervención de los órganos de control, de la Fiscalía, u otro ente?" sqref="Z11" xr:uid="{99001AAF-DF17-4194-9099-396EC0353C21}"/>
    <dataValidation type="list" allowBlank="1" showInputMessage="1" showErrorMessage="1" prompt="¿Generar intervención de los órganos de control, de la Fiscalía, u otro ente?" sqref="Z12:Z61" xr:uid="{4D6A49B1-62C3-4189-9EF6-A7A9C43B120D}">
      <formula1>"SI,NO,Escoger un dato de la lista desplegable"</formula1>
    </dataValidation>
    <dataValidation allowBlank="1" showInputMessage="1" showErrorMessage="1" prompt="¿Dar lugar a procesos sancionatorios?" sqref="AA11" xr:uid="{B0A86D6F-AB8E-41A1-9548-13459268F461}"/>
    <dataValidation type="list" allowBlank="1" showInputMessage="1" showErrorMessage="1" prompt="¿Dar lugar a procesos sancionatorios?" sqref="AA12:AA61" xr:uid="{CCE0D4E9-3BB0-437D-8EB4-351291731EA3}">
      <formula1>"SI,NO,Escoger un dato de la lista desplegable"</formula1>
    </dataValidation>
    <dataValidation allowBlank="1" showInputMessage="1" showErrorMessage="1" prompt="¿Dar lugar a procesos disciplinarios?" sqref="AB11" xr:uid="{97A220F0-0181-499E-A943-46C5EBDE85FA}"/>
    <dataValidation type="list" allowBlank="1" showInputMessage="1" showErrorMessage="1" prompt="¿Dar lugar a procesos disciplinarios?" sqref="AB12:AB61" xr:uid="{D9F39799-336F-4879-A7BE-1A0D080F0C05}">
      <formula1>"SI,NO,Escoger un dato de la lista desplegable"</formula1>
    </dataValidation>
    <dataValidation allowBlank="1" showInputMessage="1" showErrorMessage="1" prompt="¿Dar lugar a procesos fiscales?" sqref="AC11" xr:uid="{B51C5FD1-C8DA-439F-8B1A-B17EA143A522}"/>
    <dataValidation type="list" allowBlank="1" showInputMessage="1" showErrorMessage="1" prompt="¿Dar lugar a procesos fiscales?" sqref="AC12:AC61" xr:uid="{E409CD65-BF11-445D-A9B5-971376885D18}">
      <formula1>"SI,NO,Escoger un dato de la lista desplegable"</formula1>
    </dataValidation>
    <dataValidation allowBlank="1" showInputMessage="1" showErrorMessage="1" prompt="¿Dar lugar a procesos penales?" sqref="AD11" xr:uid="{CAB89445-1008-4306-8893-9931B07BAD6F}"/>
    <dataValidation type="list" allowBlank="1" showInputMessage="1" showErrorMessage="1" prompt="¿Dar lugar a procesos penales?" sqref="AD12:AD61" xr:uid="{D1B0150F-3D88-4625-A1F3-1E5E8A208B11}">
      <formula1>"SI,NO,Escoger un dato de la lista desplegable"</formula1>
    </dataValidation>
    <dataValidation allowBlank="1" showInputMessage="1" showErrorMessage="1" prompt="¿Generar pérdida de credibilidad del sector?" sqref="AE11" xr:uid="{126A52AB-6162-4B4B-B60E-CF4708E5A92E}"/>
    <dataValidation type="list" allowBlank="1" showInputMessage="1" showErrorMessage="1" prompt="¿Generar pérdida de credibilidad del sector?" sqref="AE12:AE61" xr:uid="{A6C54A5E-B9D2-49BD-8292-9EDEEC75C1A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09E4039-BF6E-4A57-BDA3-AB24C6974781}"/>
    <dataValidation type="list" allowBlank="1" showInputMessage="1" showErrorMessage="1" prompt="¿Ocasionar lesiones físicas o pérdida de vidas humanas?_x000a_NOTA: si esta respuesta es afirmativa, el impacto sera considerado como catastrófico." sqref="AF12:AF61" xr:uid="{166588EF-5A5E-4D43-A755-5D8EE6CEB212}">
      <formula1>"SI,NO,Escoger un dato de la lista desplegable"</formula1>
    </dataValidation>
    <dataValidation allowBlank="1" showInputMessage="1" showErrorMessage="1" prompt="¿Afectar la imagen regional?" sqref="AG11" xr:uid="{AC81F055-5AE7-43AE-97B8-E0B7A92834DD}"/>
    <dataValidation type="list" allowBlank="1" showInputMessage="1" showErrorMessage="1" prompt="¿Afectar la imagen regional?" sqref="AG12:AG61" xr:uid="{B6F67D1B-EE85-4C3C-89AF-D2295D9E61D1}">
      <formula1>"SI,NO,Escoger un dato de la lista desplegable"</formula1>
    </dataValidation>
    <dataValidation allowBlank="1" showInputMessage="1" showErrorMessage="1" prompt="¿Afectar la imagen nacional?" sqref="AH11" xr:uid="{613AD82D-1295-4954-A5EC-97254C0EDA02}"/>
    <dataValidation type="list" allowBlank="1" showInputMessage="1" showErrorMessage="1" prompt="¿Afectar la imagen nacional?" sqref="AH12:AH61" xr:uid="{4655F02D-6312-4939-96BF-81BCEE64B848}">
      <formula1>"SI,NO,Escoger un dato de la lista desplegable"</formula1>
    </dataValidation>
    <dataValidation allowBlank="1" showInputMessage="1" showErrorMessage="1" prompt="¿Genera Impacto ambiental?" sqref="AI11" xr:uid="{D85BEC02-CA78-447A-8D61-616A83220944}"/>
    <dataValidation type="list" allowBlank="1" showInputMessage="1" showErrorMessage="1" prompt="¿Genera Impacto ambiental?" sqref="AI12:AI61" xr:uid="{06E20E06-CFD9-4EA2-AD72-779D8BDCCBC3}">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C18F86C-C507-44E3-A6FE-FA0958400954}"/>
    <dataValidation allowBlank="1" showInputMessage="1" showErrorMessage="1" prompt="¿Existen un responsable asignado a la ejecución del control?" sqref="AW11" xr:uid="{1B1C0630-DEDC-48FE-A2AF-76F996A48F00}"/>
    <dataValidation allowBlank="1" showInputMessage="1" showErrorMessage="1" prompt="El responsable tiene autoridad y adecuada segregación de funciones en la ejecución del control?" sqref="AX11" xr:uid="{55A4305F-3EA6-4C41-B7BB-F18CD0D286E0}"/>
    <dataValidation allowBlank="1" showInputMessage="1" showErrorMessage="1" prompt="¿La oportunidad en que se ejecuta el control ayuda a prevenir la mitigación del riesgo o a detectar la materialización del riesgo de manera oportuna?" sqref="AY11" xr:uid="{F159D59D-7797-40C0-9524-8574DCAB65A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B9CC0AB-8C88-45F8-8B83-06736EA42EDE}"/>
    <dataValidation allowBlank="1" showInputMessage="1" showErrorMessage="1" prompt="¿La fuente de información que se utiliza en el desarrollo del control es información confiable que permita mitigar el riesgo?." sqref="BA11" xr:uid="{A68C2257-FF50-4DBD-B437-C335C7E3E569}"/>
    <dataValidation allowBlank="1" showInputMessage="1" showErrorMessage="1" prompt="¿Las observaciones, desviaciones o diferencias identificadas como resultados de la ejecución del control son investigadas y resueltas de manera oportuna?" sqref="BB11" xr:uid="{4F240056-4BAC-463C-9DB0-F05BB206517B}"/>
    <dataValidation allowBlank="1" showInputMessage="1" showErrorMessage="1" prompt="¿Se deja evidencia o rastro de la ejecución del control, que permita a cualquier tercero con la evidencia, llegar a la misma conclusión?." sqref="BC11" xr:uid="{DB18C26B-66C1-4A50-9085-95F1C82D3556}"/>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FC1F680-FB79-4496-BE66-B0D464F0E963}"/>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671F818-1BB0-4649-A6E8-B0875C86B18C}">
          <x14:formula1>
            <xm:f>DATOS!$J$15:$J$19</xm:f>
          </x14:formula1>
          <xm:sqref>AM12:AM61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50C14-99FC-4628-9534-2FA7E0567195}">
  <sheetPr>
    <pageSetUpPr fitToPage="1"/>
  </sheetPr>
  <dimension ref="B2:BS61"/>
  <sheetViews>
    <sheetView zoomScale="70" zoomScaleNormal="70" workbookViewId="0">
      <selection activeCell="B9" sqref="B9:B1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237.6" x14ac:dyDescent="0.3">
      <c r="B12" s="162">
        <v>1</v>
      </c>
      <c r="C12" s="165" t="s">
        <v>44</v>
      </c>
      <c r="D12" s="155" t="s">
        <v>673</v>
      </c>
      <c r="E12" s="155" t="s">
        <v>674</v>
      </c>
      <c r="F12" s="155" t="s">
        <v>170</v>
      </c>
      <c r="G12" s="155" t="s">
        <v>170</v>
      </c>
      <c r="H12" s="155" t="s">
        <v>170</v>
      </c>
      <c r="I12" s="155" t="s">
        <v>170</v>
      </c>
      <c r="J12" s="155" t="str">
        <f>IF(AND((F12="SI"),(G12="SI"),(H12="SI"),(I12="SI")),"Si es Riesgo de Corrupción","No es Riesgo de Corrupción")</f>
        <v>Si es Riesgo de Corrupción</v>
      </c>
      <c r="K12" s="50">
        <v>1</v>
      </c>
      <c r="L12" s="51" t="s">
        <v>675</v>
      </c>
      <c r="M12" s="269" t="s">
        <v>678</v>
      </c>
      <c r="N12" s="171">
        <v>3</v>
      </c>
      <c r="O12" s="149" t="str">
        <f>IF(N12=1,"Rara vez",IF(N12=2,"Improbable",IF(N12=3,"Posible",IF(N12=4,"Probable",IF(N12=5,"Casi seguro","Definir el nivel de probabilidad")))))</f>
        <v>Posible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148" t="s">
        <v>170</v>
      </c>
      <c r="R12" s="148" t="s">
        <v>170</v>
      </c>
      <c r="S12" s="148" t="s">
        <v>173</v>
      </c>
      <c r="T12" s="148" t="s">
        <v>173</v>
      </c>
      <c r="U12" s="148" t="s">
        <v>170</v>
      </c>
      <c r="V12" s="148" t="s">
        <v>173</v>
      </c>
      <c r="W12" s="148" t="s">
        <v>173</v>
      </c>
      <c r="X12" s="148" t="s">
        <v>173</v>
      </c>
      <c r="Y12" s="148" t="s">
        <v>173</v>
      </c>
      <c r="Z12" s="148" t="s">
        <v>170</v>
      </c>
      <c r="AA12" s="148" t="s">
        <v>170</v>
      </c>
      <c r="AB12" s="148" t="s">
        <v>170</v>
      </c>
      <c r="AC12" s="148" t="s">
        <v>170</v>
      </c>
      <c r="AD12" s="148" t="s">
        <v>170</v>
      </c>
      <c r="AE12" s="148" t="s">
        <v>170</v>
      </c>
      <c r="AF12" s="148" t="s">
        <v>173</v>
      </c>
      <c r="AG12" s="148" t="s">
        <v>173</v>
      </c>
      <c r="AH12" s="148" t="s">
        <v>170</v>
      </c>
      <c r="AI12" s="148" t="s">
        <v>173</v>
      </c>
      <c r="AJ12" s="148">
        <f t="shared" ref="AJ12:AJ22" si="0">IF(AF12="SI","Impacto Catastrófico por lesoines o perdida de vidas humanas",(COUNTIF(Q12:AE21,"SI")+COUNTIF(AG12:AI21,"SI")))</f>
        <v>10</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679</v>
      </c>
      <c r="AP12" s="53" t="s">
        <v>680</v>
      </c>
      <c r="AQ12" s="53" t="s">
        <v>201</v>
      </c>
      <c r="AR12" s="53" t="s">
        <v>681</v>
      </c>
      <c r="AS12" s="53" t="s">
        <v>682</v>
      </c>
      <c r="AT12" s="53" t="s">
        <v>683</v>
      </c>
      <c r="AU12" s="53" t="s">
        <v>684</v>
      </c>
      <c r="AV12" s="53" t="s">
        <v>178</v>
      </c>
      <c r="AW12" s="89" t="s">
        <v>179</v>
      </c>
      <c r="AX12" s="89" t="s">
        <v>180</v>
      </c>
      <c r="AY12" s="89" t="s">
        <v>181</v>
      </c>
      <c r="AZ12" s="89" t="s">
        <v>182</v>
      </c>
      <c r="BA12" s="89" t="s">
        <v>183</v>
      </c>
      <c r="BB12" s="89" t="s">
        <v>184</v>
      </c>
      <c r="BC12" s="89" t="s">
        <v>206</v>
      </c>
      <c r="BD12" s="89">
        <f t="shared" ref="BD12:BD61" si="1">IF(AW12="Asignado",15,0)+IF(AX12="Adecuado",15,0)+IF(AY12="Oportuna",15,0)+IF(AZ12="Prevenir",15,IF(AZ12="Detectar",10,0))+IF(BA12="Confiable",15,0)+IF(BB12="Se investigan y resuelven oportunamente",15,0)+IF(BC12="Completa",10,IF(BC12="Incompleta",5,0))</f>
        <v>100</v>
      </c>
      <c r="BE12" s="89" t="str">
        <f t="shared" ref="BE12:BE61" si="2">IF(BD12&lt;=85,"Débil",IF(AND(BD12&gt;=86,BD12&lt;=94),"Moderado","Fuerte"))</f>
        <v>Fuerte</v>
      </c>
      <c r="BF12" s="53"/>
      <c r="BG12" s="55" t="s">
        <v>186</v>
      </c>
      <c r="BH12" s="89" t="str">
        <f t="shared" ref="BH12:BH61" si="3">IF(BG12="Débil","No se ejecuta",IF(BG12="Moderado","Algunas veces se ejecuta",IF(BG12="FUERTE","Siempre se ejecuta","Casilla formulada")))</f>
        <v>Siempre se ejecuta</v>
      </c>
      <c r="BI12" s="53"/>
      <c r="BJ12" s="89"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61" si="5">IF(BJ12="DÉBIL",0,IF(BJ12="MODERADO",50,IF(BJ12="FUERTE",100,"")))</f>
        <v>100</v>
      </c>
      <c r="BL12" s="89" t="str">
        <f t="shared" ref="BL12:BL6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t="s">
        <v>672</v>
      </c>
    </row>
    <row r="13" spans="2:71" s="57" customFormat="1" ht="92.4" x14ac:dyDescent="0.3">
      <c r="B13" s="163"/>
      <c r="C13" s="166"/>
      <c r="D13" s="155"/>
      <c r="E13" s="155"/>
      <c r="F13" s="155"/>
      <c r="G13" s="155"/>
      <c r="H13" s="155"/>
      <c r="I13" s="155"/>
      <c r="J13" s="155"/>
      <c r="K13" s="58">
        <v>2</v>
      </c>
      <c r="L13" s="59" t="s">
        <v>676</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685</v>
      </c>
      <c r="AP13" s="61" t="s">
        <v>686</v>
      </c>
      <c r="AQ13" s="61" t="s">
        <v>390</v>
      </c>
      <c r="AR13" s="61" t="s">
        <v>687</v>
      </c>
      <c r="AS13" s="61" t="s">
        <v>688</v>
      </c>
      <c r="AT13" s="61" t="s">
        <v>689</v>
      </c>
      <c r="AU13" s="61" t="s">
        <v>690</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132" x14ac:dyDescent="0.3">
      <c r="B14" s="163"/>
      <c r="C14" s="166"/>
      <c r="D14" s="155"/>
      <c r="E14" s="155"/>
      <c r="F14" s="155"/>
      <c r="G14" s="155"/>
      <c r="H14" s="155"/>
      <c r="I14" s="155"/>
      <c r="J14" s="155"/>
      <c r="K14" s="64">
        <v>3</v>
      </c>
      <c r="L14" s="65" t="s">
        <v>677</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691</v>
      </c>
      <c r="AP14" s="67" t="s">
        <v>686</v>
      </c>
      <c r="AQ14" s="67" t="s">
        <v>201</v>
      </c>
      <c r="AR14" s="67" t="s">
        <v>687</v>
      </c>
      <c r="AS14" s="67" t="s">
        <v>692</v>
      </c>
      <c r="AT14" s="67" t="s">
        <v>936</v>
      </c>
      <c r="AU14" s="67" t="s">
        <v>693</v>
      </c>
      <c r="AV14" s="67" t="s">
        <v>178</v>
      </c>
      <c r="AW14" s="90" t="s">
        <v>179</v>
      </c>
      <c r="AX14" s="90" t="s">
        <v>180</v>
      </c>
      <c r="AY14" s="90" t="s">
        <v>181</v>
      </c>
      <c r="AZ14" s="90" t="s">
        <v>182</v>
      </c>
      <c r="BA14" s="90" t="s">
        <v>183</v>
      </c>
      <c r="BB14" s="90" t="s">
        <v>184</v>
      </c>
      <c r="BC14" s="90" t="s">
        <v>206</v>
      </c>
      <c r="BD14" s="90">
        <f t="shared" si="1"/>
        <v>100</v>
      </c>
      <c r="BE14" s="90" t="str">
        <f t="shared" si="2"/>
        <v>Fuerte</v>
      </c>
      <c r="BF14" s="67"/>
      <c r="BG14" s="69" t="s">
        <v>186</v>
      </c>
      <c r="BH14" s="90" t="str">
        <f t="shared" si="3"/>
        <v>Siempre se ejecuta</v>
      </c>
      <c r="BI14" s="67"/>
      <c r="BJ14" s="90" t="str">
        <f t="shared" si="4"/>
        <v>FUERTE</v>
      </c>
      <c r="BK14" s="90">
        <f t="shared" si="5"/>
        <v>100</v>
      </c>
      <c r="BL14" s="90" t="str">
        <f t="shared" si="6"/>
        <v>NO</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89" t="s">
        <v>122</v>
      </c>
      <c r="AX22" s="89" t="s">
        <v>122</v>
      </c>
      <c r="AY22" s="89" t="s">
        <v>122</v>
      </c>
      <c r="AZ22" s="89" t="s">
        <v>122</v>
      </c>
      <c r="BA22" s="89" t="s">
        <v>122</v>
      </c>
      <c r="BB22" s="89" t="s">
        <v>122</v>
      </c>
      <c r="BC22" s="89" t="s">
        <v>122</v>
      </c>
      <c r="BD22" s="89">
        <f t="shared" si="1"/>
        <v>0</v>
      </c>
      <c r="BE22" s="89" t="str">
        <f t="shared" si="2"/>
        <v>Débil</v>
      </c>
      <c r="BF22" s="53"/>
      <c r="BG22" s="55" t="s">
        <v>122</v>
      </c>
      <c r="BH22" s="89" t="str">
        <f t="shared" si="3"/>
        <v>Casilla formulada</v>
      </c>
      <c r="BI22" s="53"/>
      <c r="BJ22" s="89" t="str">
        <f t="shared" si="4"/>
        <v/>
      </c>
      <c r="BK22" s="89" t="str">
        <f t="shared" si="5"/>
        <v/>
      </c>
      <c r="BL22" s="89"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90" t="s">
        <v>122</v>
      </c>
      <c r="AX24" s="90" t="s">
        <v>122</v>
      </c>
      <c r="AY24" s="90" t="s">
        <v>122</v>
      </c>
      <c r="AZ24" s="90" t="s">
        <v>122</v>
      </c>
      <c r="BA24" s="90" t="s">
        <v>122</v>
      </c>
      <c r="BB24" s="90" t="s">
        <v>122</v>
      </c>
      <c r="BC24" s="90" t="s">
        <v>122</v>
      </c>
      <c r="BD24" s="90">
        <f t="shared" si="1"/>
        <v>0</v>
      </c>
      <c r="BE24" s="90" t="str">
        <f t="shared" si="2"/>
        <v>Débil</v>
      </c>
      <c r="BF24" s="67"/>
      <c r="BG24" s="69" t="s">
        <v>122</v>
      </c>
      <c r="BH24" s="90" t="str">
        <f t="shared" si="3"/>
        <v>Casilla formulada</v>
      </c>
      <c r="BI24" s="67"/>
      <c r="BJ24" s="90" t="str">
        <f t="shared" si="4"/>
        <v/>
      </c>
      <c r="BK24" s="90" t="str">
        <f t="shared" si="5"/>
        <v/>
      </c>
      <c r="BL24" s="90" t="str">
        <f t="shared" si="6"/>
        <v>SI</v>
      </c>
      <c r="BM24" s="134"/>
      <c r="BN24" s="137"/>
      <c r="BO24" s="169"/>
      <c r="BP24" s="143"/>
      <c r="BQ24" s="125"/>
      <c r="BR24" s="125"/>
      <c r="BS24" s="128"/>
    </row>
    <row r="25" spans="2:71" s="57" customFormat="1" ht="9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90" t="s">
        <v>122</v>
      </c>
      <c r="AX26" s="90" t="s">
        <v>122</v>
      </c>
      <c r="AY26" s="90" t="s">
        <v>122</v>
      </c>
      <c r="AZ26" s="90" t="s">
        <v>122</v>
      </c>
      <c r="BA26" s="90" t="s">
        <v>122</v>
      </c>
      <c r="BB26" s="90" t="s">
        <v>122</v>
      </c>
      <c r="BC26" s="90" t="s">
        <v>122</v>
      </c>
      <c r="BD26" s="90">
        <f t="shared" si="1"/>
        <v>0</v>
      </c>
      <c r="BE26" s="90" t="str">
        <f t="shared" si="2"/>
        <v>Débil</v>
      </c>
      <c r="BF26" s="67"/>
      <c r="BG26" s="69" t="s">
        <v>122</v>
      </c>
      <c r="BH26" s="90" t="str">
        <f t="shared" si="3"/>
        <v>Casilla formulada</v>
      </c>
      <c r="BI26" s="67"/>
      <c r="BJ26" s="90" t="str">
        <f t="shared" si="4"/>
        <v/>
      </c>
      <c r="BK26" s="90" t="str">
        <f t="shared" si="5"/>
        <v/>
      </c>
      <c r="BL26" s="90" t="str">
        <f t="shared" si="6"/>
        <v>SI</v>
      </c>
      <c r="BM26" s="134"/>
      <c r="BN26" s="137"/>
      <c r="BO26" s="169"/>
      <c r="BP26" s="143"/>
      <c r="BQ26" s="125"/>
      <c r="BR26" s="125"/>
      <c r="BS26" s="128"/>
    </row>
    <row r="27" spans="2:71" s="57" customFormat="1" ht="9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90" t="s">
        <v>122</v>
      </c>
      <c r="AX28" s="90" t="s">
        <v>122</v>
      </c>
      <c r="AY28" s="90" t="s">
        <v>122</v>
      </c>
      <c r="AZ28" s="90" t="s">
        <v>122</v>
      </c>
      <c r="BA28" s="90" t="s">
        <v>122</v>
      </c>
      <c r="BB28" s="90" t="s">
        <v>122</v>
      </c>
      <c r="BC28" s="90" t="s">
        <v>122</v>
      </c>
      <c r="BD28" s="90">
        <f t="shared" si="1"/>
        <v>0</v>
      </c>
      <c r="BE28" s="90" t="str">
        <f t="shared" si="2"/>
        <v>Débil</v>
      </c>
      <c r="BF28" s="67"/>
      <c r="BG28" s="69" t="s">
        <v>122</v>
      </c>
      <c r="BH28" s="90" t="str">
        <f t="shared" si="3"/>
        <v>Casilla formulada</v>
      </c>
      <c r="BI28" s="67"/>
      <c r="BJ28" s="90" t="str">
        <f t="shared" si="4"/>
        <v/>
      </c>
      <c r="BK28" s="90" t="str">
        <f t="shared" si="5"/>
        <v/>
      </c>
      <c r="BL28" s="90" t="str">
        <f t="shared" si="6"/>
        <v>SI</v>
      </c>
      <c r="BM28" s="134"/>
      <c r="BN28" s="137"/>
      <c r="BO28" s="169"/>
      <c r="BP28" s="143"/>
      <c r="BQ28" s="125"/>
      <c r="BR28" s="125"/>
      <c r="BS28" s="128"/>
    </row>
    <row r="29" spans="2:71" s="57" customFormat="1" ht="9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90" t="s">
        <v>122</v>
      </c>
      <c r="AX30" s="90" t="s">
        <v>122</v>
      </c>
      <c r="AY30" s="90" t="s">
        <v>122</v>
      </c>
      <c r="AZ30" s="90" t="s">
        <v>122</v>
      </c>
      <c r="BA30" s="90" t="s">
        <v>122</v>
      </c>
      <c r="BB30" s="90" t="s">
        <v>122</v>
      </c>
      <c r="BC30" s="90" t="s">
        <v>122</v>
      </c>
      <c r="BD30" s="90">
        <f t="shared" si="1"/>
        <v>0</v>
      </c>
      <c r="BE30" s="90" t="str">
        <f t="shared" si="2"/>
        <v>Débil</v>
      </c>
      <c r="BF30" s="67"/>
      <c r="BG30" s="69" t="s">
        <v>122</v>
      </c>
      <c r="BH30" s="90" t="str">
        <f t="shared" si="3"/>
        <v>Casilla formulada</v>
      </c>
      <c r="BI30" s="67"/>
      <c r="BJ30" s="90" t="str">
        <f t="shared" si="4"/>
        <v/>
      </c>
      <c r="BK30" s="90" t="str">
        <f t="shared" si="5"/>
        <v/>
      </c>
      <c r="BL30" s="90" t="str">
        <f t="shared" si="6"/>
        <v>SI</v>
      </c>
      <c r="BM30" s="134"/>
      <c r="BN30" s="137"/>
      <c r="BO30" s="169"/>
      <c r="BP30" s="143"/>
      <c r="BQ30" s="125"/>
      <c r="BR30" s="125"/>
      <c r="BS30" s="128"/>
    </row>
    <row r="31" spans="2:71" s="57" customFormat="1" ht="9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89" t="s">
        <v>122</v>
      </c>
      <c r="AX32" s="89" t="s">
        <v>122</v>
      </c>
      <c r="AY32" s="89" t="s">
        <v>122</v>
      </c>
      <c r="AZ32" s="89" t="s">
        <v>122</v>
      </c>
      <c r="BA32" s="89" t="s">
        <v>122</v>
      </c>
      <c r="BB32" s="89" t="s">
        <v>122</v>
      </c>
      <c r="BC32" s="89" t="s">
        <v>122</v>
      </c>
      <c r="BD32" s="89">
        <f t="shared" si="1"/>
        <v>0</v>
      </c>
      <c r="BE32" s="89" t="str">
        <f t="shared" si="2"/>
        <v>Débil</v>
      </c>
      <c r="BF32" s="53"/>
      <c r="BG32" s="55" t="s">
        <v>122</v>
      </c>
      <c r="BH32" s="89" t="str">
        <f t="shared" si="3"/>
        <v>Casilla formulada</v>
      </c>
      <c r="BI32" s="53"/>
      <c r="BJ32" s="89" t="str">
        <f t="shared" si="4"/>
        <v/>
      </c>
      <c r="BK32" s="89" t="str">
        <f t="shared" si="5"/>
        <v/>
      </c>
      <c r="BL32" s="89"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90" t="s">
        <v>122</v>
      </c>
      <c r="AX34" s="90" t="s">
        <v>122</v>
      </c>
      <c r="AY34" s="90" t="s">
        <v>122</v>
      </c>
      <c r="AZ34" s="90" t="s">
        <v>122</v>
      </c>
      <c r="BA34" s="90" t="s">
        <v>122</v>
      </c>
      <c r="BB34" s="90" t="s">
        <v>122</v>
      </c>
      <c r="BC34" s="90" t="s">
        <v>122</v>
      </c>
      <c r="BD34" s="90">
        <f t="shared" si="1"/>
        <v>0</v>
      </c>
      <c r="BE34" s="90" t="str">
        <f t="shared" si="2"/>
        <v>Débil</v>
      </c>
      <c r="BF34" s="67"/>
      <c r="BG34" s="69" t="s">
        <v>122</v>
      </c>
      <c r="BH34" s="90" t="str">
        <f t="shared" si="3"/>
        <v>Casilla formulada</v>
      </c>
      <c r="BI34" s="67"/>
      <c r="BJ34" s="90" t="str">
        <f t="shared" si="4"/>
        <v/>
      </c>
      <c r="BK34" s="90" t="str">
        <f t="shared" si="5"/>
        <v/>
      </c>
      <c r="BL34" s="90" t="str">
        <f t="shared" si="6"/>
        <v>SI</v>
      </c>
      <c r="BM34" s="134"/>
      <c r="BN34" s="137"/>
      <c r="BO34" s="140"/>
      <c r="BP34" s="143"/>
      <c r="BQ34" s="125"/>
      <c r="BR34" s="125"/>
      <c r="BS34" s="128"/>
    </row>
    <row r="35" spans="2:71" s="57" customFormat="1" ht="96"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90" t="s">
        <v>122</v>
      </c>
      <c r="AX36" s="90" t="s">
        <v>122</v>
      </c>
      <c r="AY36" s="90" t="s">
        <v>122</v>
      </c>
      <c r="AZ36" s="90" t="s">
        <v>122</v>
      </c>
      <c r="BA36" s="90" t="s">
        <v>122</v>
      </c>
      <c r="BB36" s="90" t="s">
        <v>122</v>
      </c>
      <c r="BC36" s="90" t="s">
        <v>122</v>
      </c>
      <c r="BD36" s="90">
        <f t="shared" si="1"/>
        <v>0</v>
      </c>
      <c r="BE36" s="90" t="str">
        <f t="shared" si="2"/>
        <v>Débil</v>
      </c>
      <c r="BF36" s="67"/>
      <c r="BG36" s="69" t="s">
        <v>122</v>
      </c>
      <c r="BH36" s="90" t="str">
        <f t="shared" si="3"/>
        <v>Casilla formulada</v>
      </c>
      <c r="BI36" s="67"/>
      <c r="BJ36" s="90" t="str">
        <f t="shared" si="4"/>
        <v/>
      </c>
      <c r="BK36" s="90" t="str">
        <f t="shared" si="5"/>
        <v/>
      </c>
      <c r="BL36" s="90" t="str">
        <f t="shared" si="6"/>
        <v>SI</v>
      </c>
      <c r="BM36" s="134"/>
      <c r="BN36" s="137"/>
      <c r="BO36" s="140"/>
      <c r="BP36" s="143"/>
      <c r="BQ36" s="125"/>
      <c r="BR36" s="125"/>
      <c r="BS36" s="128"/>
    </row>
    <row r="37" spans="2:71" s="57" customFormat="1" ht="96"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90" t="s">
        <v>122</v>
      </c>
      <c r="AX38" s="90" t="s">
        <v>122</v>
      </c>
      <c r="AY38" s="90" t="s">
        <v>122</v>
      </c>
      <c r="AZ38" s="90" t="s">
        <v>122</v>
      </c>
      <c r="BA38" s="90" t="s">
        <v>122</v>
      </c>
      <c r="BB38" s="90" t="s">
        <v>122</v>
      </c>
      <c r="BC38" s="90" t="s">
        <v>122</v>
      </c>
      <c r="BD38" s="90">
        <f t="shared" si="1"/>
        <v>0</v>
      </c>
      <c r="BE38" s="90" t="str">
        <f t="shared" si="2"/>
        <v>Débil</v>
      </c>
      <c r="BF38" s="67"/>
      <c r="BG38" s="69" t="s">
        <v>122</v>
      </c>
      <c r="BH38" s="90" t="str">
        <f t="shared" si="3"/>
        <v>Casilla formulada</v>
      </c>
      <c r="BI38" s="67"/>
      <c r="BJ38" s="90" t="str">
        <f t="shared" si="4"/>
        <v/>
      </c>
      <c r="BK38" s="90" t="str">
        <f t="shared" si="5"/>
        <v/>
      </c>
      <c r="BL38" s="90" t="str">
        <f t="shared" si="6"/>
        <v>SI</v>
      </c>
      <c r="BM38" s="134"/>
      <c r="BN38" s="137"/>
      <c r="BO38" s="140"/>
      <c r="BP38" s="143"/>
      <c r="BQ38" s="125"/>
      <c r="BR38" s="125"/>
      <c r="BS38" s="128"/>
    </row>
    <row r="39" spans="2:71" s="57" customFormat="1" ht="96"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90" t="s">
        <v>122</v>
      </c>
      <c r="AX40" s="90" t="s">
        <v>122</v>
      </c>
      <c r="AY40" s="90" t="s">
        <v>122</v>
      </c>
      <c r="AZ40" s="90" t="s">
        <v>122</v>
      </c>
      <c r="BA40" s="90" t="s">
        <v>122</v>
      </c>
      <c r="BB40" s="90" t="s">
        <v>122</v>
      </c>
      <c r="BC40" s="90" t="s">
        <v>122</v>
      </c>
      <c r="BD40" s="90">
        <f t="shared" si="1"/>
        <v>0</v>
      </c>
      <c r="BE40" s="90" t="str">
        <f t="shared" si="2"/>
        <v>Débil</v>
      </c>
      <c r="BF40" s="67"/>
      <c r="BG40" s="69" t="s">
        <v>122</v>
      </c>
      <c r="BH40" s="90" t="str">
        <f t="shared" si="3"/>
        <v>Casilla formulada</v>
      </c>
      <c r="BI40" s="67"/>
      <c r="BJ40" s="90" t="str">
        <f t="shared" si="4"/>
        <v/>
      </c>
      <c r="BK40" s="90" t="str">
        <f t="shared" si="5"/>
        <v/>
      </c>
      <c r="BL40" s="90" t="str">
        <f t="shared" si="6"/>
        <v>SI</v>
      </c>
      <c r="BM40" s="134"/>
      <c r="BN40" s="137"/>
      <c r="BO40" s="140"/>
      <c r="BP40" s="143"/>
      <c r="BQ40" s="125"/>
      <c r="BR40" s="125"/>
      <c r="BS40" s="128"/>
    </row>
    <row r="41" spans="2:71" s="57" customFormat="1" ht="96"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89" t="s">
        <v>122</v>
      </c>
      <c r="AX42" s="89" t="s">
        <v>122</v>
      </c>
      <c r="AY42" s="89" t="s">
        <v>122</v>
      </c>
      <c r="AZ42" s="89" t="s">
        <v>122</v>
      </c>
      <c r="BA42" s="89" t="s">
        <v>122</v>
      </c>
      <c r="BB42" s="89" t="s">
        <v>122</v>
      </c>
      <c r="BC42" s="89" t="s">
        <v>122</v>
      </c>
      <c r="BD42" s="89">
        <f t="shared" si="1"/>
        <v>0</v>
      </c>
      <c r="BE42" s="89" t="str">
        <f t="shared" si="2"/>
        <v>Débil</v>
      </c>
      <c r="BF42" s="53"/>
      <c r="BG42" s="55" t="s">
        <v>122</v>
      </c>
      <c r="BH42" s="89" t="str">
        <f t="shared" si="3"/>
        <v>Casilla formulada</v>
      </c>
      <c r="BI42" s="53"/>
      <c r="BJ42" s="89" t="str">
        <f t="shared" si="4"/>
        <v/>
      </c>
      <c r="BK42" s="89" t="str">
        <f t="shared" si="5"/>
        <v/>
      </c>
      <c r="BL42" s="89"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90" t="s">
        <v>122</v>
      </c>
      <c r="AX44" s="90" t="s">
        <v>122</v>
      </c>
      <c r="AY44" s="90" t="s">
        <v>122</v>
      </c>
      <c r="AZ44" s="90" t="s">
        <v>122</v>
      </c>
      <c r="BA44" s="90" t="s">
        <v>122</v>
      </c>
      <c r="BB44" s="90" t="s">
        <v>122</v>
      </c>
      <c r="BC44" s="90" t="s">
        <v>122</v>
      </c>
      <c r="BD44" s="90">
        <f t="shared" si="1"/>
        <v>0</v>
      </c>
      <c r="BE44" s="90" t="str">
        <f t="shared" si="2"/>
        <v>Débil</v>
      </c>
      <c r="BF44" s="67"/>
      <c r="BG44" s="69" t="s">
        <v>122</v>
      </c>
      <c r="BH44" s="90" t="str">
        <f t="shared" si="3"/>
        <v>Casilla formulada</v>
      </c>
      <c r="BI44" s="67"/>
      <c r="BJ44" s="90" t="str">
        <f t="shared" si="4"/>
        <v/>
      </c>
      <c r="BK44" s="90" t="str">
        <f t="shared" si="5"/>
        <v/>
      </c>
      <c r="BL44" s="90" t="str">
        <f t="shared" si="6"/>
        <v>SI</v>
      </c>
      <c r="BM44" s="134"/>
      <c r="BN44" s="137"/>
      <c r="BO44" s="140"/>
      <c r="BP44" s="143"/>
      <c r="BQ44" s="125"/>
      <c r="BR44" s="125"/>
      <c r="BS44" s="128"/>
    </row>
    <row r="45" spans="2:71" s="57" customFormat="1" ht="96"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90" t="s">
        <v>122</v>
      </c>
      <c r="AX46" s="90" t="s">
        <v>122</v>
      </c>
      <c r="AY46" s="90" t="s">
        <v>122</v>
      </c>
      <c r="AZ46" s="90" t="s">
        <v>122</v>
      </c>
      <c r="BA46" s="90" t="s">
        <v>122</v>
      </c>
      <c r="BB46" s="90" t="s">
        <v>122</v>
      </c>
      <c r="BC46" s="90" t="s">
        <v>122</v>
      </c>
      <c r="BD46" s="90">
        <f t="shared" si="1"/>
        <v>0</v>
      </c>
      <c r="BE46" s="90" t="str">
        <f t="shared" si="2"/>
        <v>Débil</v>
      </c>
      <c r="BF46" s="67"/>
      <c r="BG46" s="69" t="s">
        <v>122</v>
      </c>
      <c r="BH46" s="90" t="str">
        <f t="shared" si="3"/>
        <v>Casilla formulada</v>
      </c>
      <c r="BI46" s="67"/>
      <c r="BJ46" s="90" t="str">
        <f t="shared" si="4"/>
        <v/>
      </c>
      <c r="BK46" s="90" t="str">
        <f t="shared" si="5"/>
        <v/>
      </c>
      <c r="BL46" s="90" t="str">
        <f t="shared" si="6"/>
        <v>SI</v>
      </c>
      <c r="BM46" s="134"/>
      <c r="BN46" s="137"/>
      <c r="BO46" s="140"/>
      <c r="BP46" s="143"/>
      <c r="BQ46" s="125"/>
      <c r="BR46" s="125"/>
      <c r="BS46" s="128"/>
    </row>
    <row r="47" spans="2:71" s="57" customFormat="1" ht="96"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90" t="s">
        <v>122</v>
      </c>
      <c r="AX48" s="90" t="s">
        <v>122</v>
      </c>
      <c r="AY48" s="90" t="s">
        <v>122</v>
      </c>
      <c r="AZ48" s="90" t="s">
        <v>122</v>
      </c>
      <c r="BA48" s="90" t="s">
        <v>122</v>
      </c>
      <c r="BB48" s="90" t="s">
        <v>122</v>
      </c>
      <c r="BC48" s="90" t="s">
        <v>122</v>
      </c>
      <c r="BD48" s="90">
        <f t="shared" si="1"/>
        <v>0</v>
      </c>
      <c r="BE48" s="90" t="str">
        <f t="shared" si="2"/>
        <v>Débil</v>
      </c>
      <c r="BF48" s="67"/>
      <c r="BG48" s="69" t="s">
        <v>122</v>
      </c>
      <c r="BH48" s="90" t="str">
        <f t="shared" si="3"/>
        <v>Casilla formulada</v>
      </c>
      <c r="BI48" s="67"/>
      <c r="BJ48" s="90" t="str">
        <f t="shared" si="4"/>
        <v/>
      </c>
      <c r="BK48" s="90" t="str">
        <f t="shared" si="5"/>
        <v/>
      </c>
      <c r="BL48" s="90" t="str">
        <f t="shared" si="6"/>
        <v>SI</v>
      </c>
      <c r="BM48" s="134"/>
      <c r="BN48" s="137"/>
      <c r="BO48" s="140"/>
      <c r="BP48" s="143"/>
      <c r="BQ48" s="125"/>
      <c r="BR48" s="125"/>
      <c r="BS48" s="128"/>
    </row>
    <row r="49" spans="2:71" s="57" customFormat="1" ht="96"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90" t="s">
        <v>122</v>
      </c>
      <c r="AX50" s="90" t="s">
        <v>122</v>
      </c>
      <c r="AY50" s="90" t="s">
        <v>122</v>
      </c>
      <c r="AZ50" s="90" t="s">
        <v>122</v>
      </c>
      <c r="BA50" s="90" t="s">
        <v>122</v>
      </c>
      <c r="BB50" s="90" t="s">
        <v>122</v>
      </c>
      <c r="BC50" s="90" t="s">
        <v>122</v>
      </c>
      <c r="BD50" s="90">
        <f t="shared" si="1"/>
        <v>0</v>
      </c>
      <c r="BE50" s="90" t="str">
        <f t="shared" si="2"/>
        <v>Débil</v>
      </c>
      <c r="BF50" s="67"/>
      <c r="BG50" s="69" t="s">
        <v>122</v>
      </c>
      <c r="BH50" s="90" t="str">
        <f t="shared" si="3"/>
        <v>Casilla formulada</v>
      </c>
      <c r="BI50" s="67"/>
      <c r="BJ50" s="90" t="str">
        <f t="shared" si="4"/>
        <v/>
      </c>
      <c r="BK50" s="90" t="str">
        <f t="shared" si="5"/>
        <v/>
      </c>
      <c r="BL50" s="90" t="str">
        <f t="shared" si="6"/>
        <v>SI</v>
      </c>
      <c r="BM50" s="134"/>
      <c r="BN50" s="137"/>
      <c r="BO50" s="140"/>
      <c r="BP50" s="143"/>
      <c r="BQ50" s="125"/>
      <c r="BR50" s="125"/>
      <c r="BS50" s="128"/>
    </row>
    <row r="51" spans="2:71" s="57" customFormat="1" ht="96"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89" t="s">
        <v>122</v>
      </c>
      <c r="AX52" s="89" t="s">
        <v>122</v>
      </c>
      <c r="AY52" s="89" t="s">
        <v>122</v>
      </c>
      <c r="AZ52" s="89" t="s">
        <v>122</v>
      </c>
      <c r="BA52" s="89" t="s">
        <v>122</v>
      </c>
      <c r="BB52" s="89" t="s">
        <v>122</v>
      </c>
      <c r="BC52" s="89" t="s">
        <v>122</v>
      </c>
      <c r="BD52" s="89">
        <f t="shared" si="1"/>
        <v>0</v>
      </c>
      <c r="BE52" s="89" t="str">
        <f t="shared" si="2"/>
        <v>Débil</v>
      </c>
      <c r="BF52" s="53"/>
      <c r="BG52" s="55" t="s">
        <v>122</v>
      </c>
      <c r="BH52" s="89" t="str">
        <f t="shared" si="3"/>
        <v>Casilla formulada</v>
      </c>
      <c r="BI52" s="53"/>
      <c r="BJ52" s="89" t="str">
        <f t="shared" si="4"/>
        <v/>
      </c>
      <c r="BK52" s="89" t="str">
        <f t="shared" si="5"/>
        <v/>
      </c>
      <c r="BL52" s="89"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90" t="s">
        <v>122</v>
      </c>
      <c r="AX54" s="90" t="s">
        <v>122</v>
      </c>
      <c r="AY54" s="90" t="s">
        <v>122</v>
      </c>
      <c r="AZ54" s="90" t="s">
        <v>122</v>
      </c>
      <c r="BA54" s="90" t="s">
        <v>122</v>
      </c>
      <c r="BB54" s="90" t="s">
        <v>122</v>
      </c>
      <c r="BC54" s="90" t="s">
        <v>122</v>
      </c>
      <c r="BD54" s="90">
        <f t="shared" si="1"/>
        <v>0</v>
      </c>
      <c r="BE54" s="90" t="str">
        <f t="shared" si="2"/>
        <v>Débil</v>
      </c>
      <c r="BF54" s="67"/>
      <c r="BG54" s="69" t="s">
        <v>122</v>
      </c>
      <c r="BH54" s="90" t="str">
        <f t="shared" si="3"/>
        <v>Casilla formulada</v>
      </c>
      <c r="BI54" s="67"/>
      <c r="BJ54" s="90" t="str">
        <f t="shared" si="4"/>
        <v/>
      </c>
      <c r="BK54" s="90" t="str">
        <f t="shared" si="5"/>
        <v/>
      </c>
      <c r="BL54" s="90" t="str">
        <f t="shared" si="6"/>
        <v>SI</v>
      </c>
      <c r="BM54" s="134"/>
      <c r="BN54" s="137"/>
      <c r="BO54" s="140"/>
      <c r="BP54" s="143"/>
      <c r="BQ54" s="125"/>
      <c r="BR54" s="125"/>
      <c r="BS54" s="128"/>
    </row>
    <row r="55" spans="2:71" s="57" customFormat="1" ht="96"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90" t="s">
        <v>122</v>
      </c>
      <c r="AX56" s="90" t="s">
        <v>122</v>
      </c>
      <c r="AY56" s="90" t="s">
        <v>122</v>
      </c>
      <c r="AZ56" s="90" t="s">
        <v>122</v>
      </c>
      <c r="BA56" s="90" t="s">
        <v>122</v>
      </c>
      <c r="BB56" s="90" t="s">
        <v>122</v>
      </c>
      <c r="BC56" s="90" t="s">
        <v>122</v>
      </c>
      <c r="BD56" s="90">
        <f t="shared" si="1"/>
        <v>0</v>
      </c>
      <c r="BE56" s="90" t="str">
        <f t="shared" si="2"/>
        <v>Débil</v>
      </c>
      <c r="BF56" s="67"/>
      <c r="BG56" s="69" t="s">
        <v>122</v>
      </c>
      <c r="BH56" s="90" t="str">
        <f t="shared" si="3"/>
        <v>Casilla formulada</v>
      </c>
      <c r="BI56" s="67"/>
      <c r="BJ56" s="90" t="str">
        <f t="shared" si="4"/>
        <v/>
      </c>
      <c r="BK56" s="90" t="str">
        <f t="shared" si="5"/>
        <v/>
      </c>
      <c r="BL56" s="90" t="str">
        <f t="shared" si="6"/>
        <v>SI</v>
      </c>
      <c r="BM56" s="134"/>
      <c r="BN56" s="137"/>
      <c r="BO56" s="140"/>
      <c r="BP56" s="143"/>
      <c r="BQ56" s="125"/>
      <c r="BR56" s="125"/>
      <c r="BS56" s="128"/>
    </row>
    <row r="57" spans="2:71" s="57" customFormat="1" ht="96"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90" t="s">
        <v>122</v>
      </c>
      <c r="AX58" s="90" t="s">
        <v>122</v>
      </c>
      <c r="AY58" s="90" t="s">
        <v>122</v>
      </c>
      <c r="AZ58" s="90" t="s">
        <v>122</v>
      </c>
      <c r="BA58" s="90" t="s">
        <v>122</v>
      </c>
      <c r="BB58" s="90" t="s">
        <v>122</v>
      </c>
      <c r="BC58" s="90" t="s">
        <v>122</v>
      </c>
      <c r="BD58" s="90">
        <f t="shared" si="1"/>
        <v>0</v>
      </c>
      <c r="BE58" s="90" t="str">
        <f t="shared" si="2"/>
        <v>Débil</v>
      </c>
      <c r="BF58" s="67"/>
      <c r="BG58" s="69" t="s">
        <v>122</v>
      </c>
      <c r="BH58" s="90" t="str">
        <f t="shared" si="3"/>
        <v>Casilla formulada</v>
      </c>
      <c r="BI58" s="67"/>
      <c r="BJ58" s="90" t="str">
        <f t="shared" si="4"/>
        <v/>
      </c>
      <c r="BK58" s="90" t="str">
        <f t="shared" si="5"/>
        <v/>
      </c>
      <c r="BL58" s="90" t="str">
        <f t="shared" si="6"/>
        <v>SI</v>
      </c>
      <c r="BM58" s="134"/>
      <c r="BN58" s="137"/>
      <c r="BO58" s="140"/>
      <c r="BP58" s="143"/>
      <c r="BQ58" s="125"/>
      <c r="BR58" s="125"/>
      <c r="BS58" s="128"/>
    </row>
    <row r="59" spans="2:71" s="57" customFormat="1" ht="96"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90" t="s">
        <v>122</v>
      </c>
      <c r="AX60" s="90" t="s">
        <v>122</v>
      </c>
      <c r="AY60" s="90" t="s">
        <v>122</v>
      </c>
      <c r="AZ60" s="90" t="s">
        <v>122</v>
      </c>
      <c r="BA60" s="90" t="s">
        <v>122</v>
      </c>
      <c r="BB60" s="90" t="s">
        <v>122</v>
      </c>
      <c r="BC60" s="90" t="s">
        <v>122</v>
      </c>
      <c r="BD60" s="90">
        <f t="shared" si="1"/>
        <v>0</v>
      </c>
      <c r="BE60" s="90" t="str">
        <f t="shared" si="2"/>
        <v>Débil</v>
      </c>
      <c r="BF60" s="67"/>
      <c r="BG60" s="69" t="s">
        <v>122</v>
      </c>
      <c r="BH60" s="90" t="str">
        <f t="shared" si="3"/>
        <v>Casilla formulada</v>
      </c>
      <c r="BI60" s="67"/>
      <c r="BJ60" s="90" t="str">
        <f t="shared" si="4"/>
        <v/>
      </c>
      <c r="BK60" s="90" t="str">
        <f t="shared" si="5"/>
        <v/>
      </c>
      <c r="BL60" s="90" t="str">
        <f t="shared" si="6"/>
        <v>SI</v>
      </c>
      <c r="BM60" s="134"/>
      <c r="BN60" s="137"/>
      <c r="BO60" s="140"/>
      <c r="BP60" s="143"/>
      <c r="BQ60" s="125"/>
      <c r="BR60" s="125"/>
      <c r="BS60" s="128"/>
    </row>
    <row r="61" spans="2:71" s="57" customFormat="1" ht="96"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6fntY8ebXRbma+mtBcdL8S4/9EzULM9m+exWb91PW77Vglc9guhzehqQZPQ6KJkgKeBpgVfZUkpVk/AUQdiH1Q==" saltValue="qyVYkeqM27YY7h/cbNy5N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U32:U41"/>
    <mergeCell ref="V32:V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AC22:AC31"/>
    <mergeCell ref="R22:R31"/>
    <mergeCell ref="S22:S31"/>
    <mergeCell ref="T22:T31"/>
    <mergeCell ref="U22:U31"/>
    <mergeCell ref="V22:V31"/>
    <mergeCell ref="W22:W3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61">
    <cfRule type="containsText" dxfId="701" priority="23" operator="containsText" text="Si es Riesgo de Corrupción">
      <formula>NOT(ISERROR(SEARCH("Si es Riesgo de Corrupción",J12)))</formula>
    </cfRule>
    <cfRule type="containsText" dxfId="700" priority="24" operator="containsText" text="No es Riesgo de Corrupción">
      <formula>NOT(ISERROR(SEARCH("No es Riesgo de Corrupción",J12)))</formula>
    </cfRule>
  </conditionalFormatting>
  <conditionalFormatting sqref="L12:M21">
    <cfRule type="containsText" dxfId="699" priority="22" operator="containsText" text="Espacio para describir ">
      <formula>NOT(ISERROR(SEARCH("Espacio para describir ",L12)))</formula>
    </cfRule>
  </conditionalFormatting>
  <conditionalFormatting sqref="Q12:AI61 AQ12:AQ61 AV12:BC61 BG12:BG61 BO12:BO61 N12:N61">
    <cfRule type="containsText" dxfId="698" priority="21" operator="containsText" text="Escoger un dato de la lista desplegable">
      <formula>NOT(ISERROR(SEARCH("Escoger un dato de la lista desplegable",N12)))</formula>
    </cfRule>
  </conditionalFormatting>
  <conditionalFormatting sqref="AO12:AO61">
    <cfRule type="containsText" dxfId="697" priority="20" operator="containsText" text="REDACTAR CONTROL">
      <formula>NOT(ISERROR(SEARCH("REDACTAR CONTROL",AO12)))</formula>
    </cfRule>
  </conditionalFormatting>
  <conditionalFormatting sqref="AL12 BR12">
    <cfRule type="containsText" dxfId="696" priority="17" operator="containsText" text="Extremo">
      <formula>NOT(ISERROR(SEARCH("Extremo",AL12)))</formula>
    </cfRule>
    <cfRule type="containsText" dxfId="695" priority="18" operator="containsText" text="Alto">
      <formula>NOT(ISERROR(SEARCH("Alto",AL12)))</formula>
    </cfRule>
    <cfRule type="containsText" dxfId="694" priority="19" operator="containsText" text="Moderado">
      <formula>NOT(ISERROR(SEARCH("Moderado",AL12)))</formula>
    </cfRule>
  </conditionalFormatting>
  <conditionalFormatting sqref="L22:M31">
    <cfRule type="containsText" dxfId="693" priority="16" operator="containsText" text="Espacio para describir ">
      <formula>NOT(ISERROR(SEARCH("Espacio para describir ",L22)))</formula>
    </cfRule>
  </conditionalFormatting>
  <conditionalFormatting sqref="AL22 BR22">
    <cfRule type="containsText" dxfId="692" priority="13" operator="containsText" text="Extremo">
      <formula>NOT(ISERROR(SEARCH("Extremo",AL22)))</formula>
    </cfRule>
    <cfRule type="containsText" dxfId="691" priority="14" operator="containsText" text="Alto">
      <formula>NOT(ISERROR(SEARCH("Alto",AL22)))</formula>
    </cfRule>
    <cfRule type="containsText" dxfId="690" priority="15" operator="containsText" text="Moderado">
      <formula>NOT(ISERROR(SEARCH("Moderado",AL22)))</formula>
    </cfRule>
  </conditionalFormatting>
  <conditionalFormatting sqref="L32:M41">
    <cfRule type="containsText" dxfId="689" priority="12" operator="containsText" text="Espacio para describir ">
      <formula>NOT(ISERROR(SEARCH("Espacio para describir ",L32)))</formula>
    </cfRule>
  </conditionalFormatting>
  <conditionalFormatting sqref="AL32 BR32">
    <cfRule type="containsText" dxfId="688" priority="9" operator="containsText" text="Extremo">
      <formula>NOT(ISERROR(SEARCH("Extremo",AL32)))</formula>
    </cfRule>
    <cfRule type="containsText" dxfId="687" priority="10" operator="containsText" text="Alto">
      <formula>NOT(ISERROR(SEARCH("Alto",AL32)))</formula>
    </cfRule>
    <cfRule type="containsText" dxfId="686" priority="11" operator="containsText" text="Moderado">
      <formula>NOT(ISERROR(SEARCH("Moderado",AL32)))</formula>
    </cfRule>
  </conditionalFormatting>
  <conditionalFormatting sqref="L42:M51">
    <cfRule type="containsText" dxfId="685" priority="8" operator="containsText" text="Espacio para describir ">
      <formula>NOT(ISERROR(SEARCH("Espacio para describir ",L42)))</formula>
    </cfRule>
  </conditionalFormatting>
  <conditionalFormatting sqref="AL42 BR42">
    <cfRule type="containsText" dxfId="684" priority="5" operator="containsText" text="Extremo">
      <formula>NOT(ISERROR(SEARCH("Extremo",AL42)))</formula>
    </cfRule>
    <cfRule type="containsText" dxfId="683" priority="6" operator="containsText" text="Alto">
      <formula>NOT(ISERROR(SEARCH("Alto",AL42)))</formula>
    </cfRule>
    <cfRule type="containsText" dxfId="682" priority="7" operator="containsText" text="Moderado">
      <formula>NOT(ISERROR(SEARCH("Moderado",AL42)))</formula>
    </cfRule>
  </conditionalFormatting>
  <conditionalFormatting sqref="L52:M61">
    <cfRule type="containsText" dxfId="681" priority="4" operator="containsText" text="Espacio para describir ">
      <formula>NOT(ISERROR(SEARCH("Espacio para describir ",L52)))</formula>
    </cfRule>
  </conditionalFormatting>
  <conditionalFormatting sqref="AL52 BR52">
    <cfRule type="containsText" dxfId="680" priority="1" operator="containsText" text="Extremo">
      <formula>NOT(ISERROR(SEARCH("Extremo",AL52)))</formula>
    </cfRule>
    <cfRule type="containsText" dxfId="679" priority="2" operator="containsText" text="Alto">
      <formula>NOT(ISERROR(SEARCH("Alto",AL52)))</formula>
    </cfRule>
    <cfRule type="containsText" dxfId="67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503232B-C824-46F6-A809-C9DB26C03CEB}"/>
    <dataValidation allowBlank="1" showInputMessage="1" showErrorMessage="1" prompt="¿Se deja evidencia o rastro de la ejecución del control, que permita a cualquier tercero con la evidencia, llegar a la misma conclusión?." sqref="BC11" xr:uid="{7B5A9D47-014E-425D-B010-81C33E1B068F}"/>
    <dataValidation allowBlank="1" showInputMessage="1" showErrorMessage="1" prompt="¿Las observaciones, desviaciones o diferencias identificadas como resultados de la ejecución del control son investigadas y resueltas de manera oportuna?" sqref="BB11" xr:uid="{050DEA56-D2DC-4BA5-809C-212D8E8DE290}"/>
    <dataValidation allowBlank="1" showInputMessage="1" showErrorMessage="1" prompt="¿La fuente de información que se utiliza en el desarrollo del control es información confiable que permita mitigar el riesgo?." sqref="BA11" xr:uid="{D4F742BE-296C-4B54-B756-FCF37FF71FF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D85E474-6DC8-4D96-B946-E5AB6C1C484B}"/>
    <dataValidation allowBlank="1" showInputMessage="1" showErrorMessage="1" prompt="¿La oportunidad en que se ejecuta el control ayuda a prevenir la mitigación del riesgo o a detectar la materialización del riesgo de manera oportuna?" sqref="AY11" xr:uid="{F11DDDB8-8A54-4984-9A1E-C77F9081ADEC}"/>
    <dataValidation allowBlank="1" showInputMessage="1" showErrorMessage="1" prompt="El responsable tiene autoridad y adecuada segregación de funciones en la ejecución del control?" sqref="AX11" xr:uid="{887279DD-2490-4544-819F-B264C54E9128}"/>
    <dataValidation allowBlank="1" showInputMessage="1" showErrorMessage="1" prompt="¿Existen un responsable asignado a la ejecución del control?" sqref="AW11" xr:uid="{4A24C081-5913-499D-BBAB-18DD3E6ED0B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181A13C-07AD-42E5-BE49-DC17F49EBAC9}"/>
    <dataValidation type="list" allowBlank="1" showInputMessage="1" showErrorMessage="1" prompt="¿Genera Impacto ambiental?" sqref="AI12:AI61" xr:uid="{70A65C9A-2B93-45EF-AE4E-9363C0595E9E}">
      <formula1>"SI,NO,Escoger un dato de la lista desplegable"</formula1>
    </dataValidation>
    <dataValidation allowBlank="1" showInputMessage="1" showErrorMessage="1" prompt="¿Genera Impacto ambiental?" sqref="AI11" xr:uid="{09A20105-38AA-4BCD-B00F-6388C3580B23}"/>
    <dataValidation type="list" allowBlank="1" showInputMessage="1" showErrorMessage="1" prompt="¿Afectar la imagen nacional?" sqref="AH12:AH61" xr:uid="{F2C799FE-EE89-4554-9E0A-F63C88F87EE4}">
      <formula1>"SI,NO,Escoger un dato de la lista desplegable"</formula1>
    </dataValidation>
    <dataValidation allowBlank="1" showInputMessage="1" showErrorMessage="1" prompt="¿Afectar la imagen nacional?" sqref="AH11" xr:uid="{F8C17EB2-E082-4A13-B55A-B696C90177D8}"/>
    <dataValidation type="list" allowBlank="1" showInputMessage="1" showErrorMessage="1" prompt="¿Afectar la imagen regional?" sqref="AG12:AG61" xr:uid="{D6721BDB-AF65-4022-BD9D-17BCE255C6DB}">
      <formula1>"SI,NO,Escoger un dato de la lista desplegable"</formula1>
    </dataValidation>
    <dataValidation allowBlank="1" showInputMessage="1" showErrorMessage="1" prompt="¿Afectar la imagen regional?" sqref="AG11" xr:uid="{0FFCEFC1-41B8-494C-9B99-E027F2C80F70}"/>
    <dataValidation type="list" allowBlank="1" showInputMessage="1" showErrorMessage="1" prompt="¿Ocasionar lesiones físicas o pérdida de vidas humanas?_x000a_NOTA: si esta respuesta es afirmativa, el impacto sera considerado como catastrófico." sqref="AF12:AF61" xr:uid="{C5A8BCD1-2FBD-4DF3-AD7C-E55546E3DF7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B7093B5-E193-42DD-B689-305CEBB06FB4}"/>
    <dataValidation type="list" allowBlank="1" showInputMessage="1" showErrorMessage="1" prompt="¿Generar pérdida de credibilidad del sector?" sqref="AE12:AE61" xr:uid="{7AAD567E-D032-45F9-A4AF-C3B2ECFEDD86}">
      <formula1>"SI,NO,Escoger un dato de la lista desplegable"</formula1>
    </dataValidation>
    <dataValidation allowBlank="1" showInputMessage="1" showErrorMessage="1" prompt="¿Generar pérdida de credibilidad del sector?" sqref="AE11" xr:uid="{212F04B5-487B-4689-9994-343E8F651D06}"/>
    <dataValidation type="list" allowBlank="1" showInputMessage="1" showErrorMessage="1" prompt="¿Dar lugar a procesos penales?" sqref="AD12:AD61" xr:uid="{57C4C9E2-711B-42C6-BC25-4411CD5A3ACB}">
      <formula1>"SI,NO,Escoger un dato de la lista desplegable"</formula1>
    </dataValidation>
    <dataValidation allowBlank="1" showInputMessage="1" showErrorMessage="1" prompt="¿Dar lugar a procesos penales?" sqref="AD11" xr:uid="{C593EC0B-032D-4BD4-B51F-B9FF1126D92D}"/>
    <dataValidation type="list" allowBlank="1" showInputMessage="1" showErrorMessage="1" prompt="¿Dar lugar a procesos fiscales?" sqref="AC12:AC61" xr:uid="{315AF7F6-5ED5-4520-869F-761E2562ABC8}">
      <formula1>"SI,NO,Escoger un dato de la lista desplegable"</formula1>
    </dataValidation>
    <dataValidation allowBlank="1" showInputMessage="1" showErrorMessage="1" prompt="¿Dar lugar a procesos fiscales?" sqref="AC11" xr:uid="{3990DDE8-3C7F-4A0E-B482-3D781D825F33}"/>
    <dataValidation type="list" allowBlank="1" showInputMessage="1" showErrorMessage="1" prompt="¿Dar lugar a procesos disciplinarios?" sqref="AB12:AB61" xr:uid="{E69DA9E2-9511-49AC-BA7C-A3BC726E13CE}">
      <formula1>"SI,NO,Escoger un dato de la lista desplegable"</formula1>
    </dataValidation>
    <dataValidation allowBlank="1" showInputMessage="1" showErrorMessage="1" prompt="¿Dar lugar a procesos disciplinarios?" sqref="AB11" xr:uid="{0C44B2FC-FAD5-4C09-B7C7-A0A7713ADC2A}"/>
    <dataValidation type="list" allowBlank="1" showInputMessage="1" showErrorMessage="1" prompt="¿Dar lugar a procesos sancionatorios?" sqref="AA12:AA61" xr:uid="{3B595621-5128-4BAA-92DC-FD578FEF7DDE}">
      <formula1>"SI,NO,Escoger un dato de la lista desplegable"</formula1>
    </dataValidation>
    <dataValidation allowBlank="1" showInputMessage="1" showErrorMessage="1" prompt="¿Dar lugar a procesos sancionatorios?" sqref="AA11" xr:uid="{333F3E5D-8607-498B-89FE-7348150D560D}"/>
    <dataValidation type="list" allowBlank="1" showInputMessage="1" showErrorMessage="1" prompt="¿Generar intervención de los órganos de control, de la Fiscalía, u otro ente?" sqref="Z12:Z61" xr:uid="{D9A9CB2C-7F54-417B-8959-3337454827A0}">
      <formula1>"SI,NO,Escoger un dato de la lista desplegable"</formula1>
    </dataValidation>
    <dataValidation allowBlank="1" showInputMessage="1" showErrorMessage="1" prompt="¿Generar intervención de los órganos de control, de la Fiscalía, u otro ente?" sqref="Z11" xr:uid="{5E5CEB61-B1C8-45BF-81E0-CD47B3E0C6A6}"/>
    <dataValidation type="list" allowBlank="1" showInputMessage="1" showErrorMessage="1" prompt="¿Generar pérdida de información de la Entidad?" sqref="Y12:Y61" xr:uid="{0D949CB6-5B83-443F-A2E9-A4A7030DAEFE}">
      <formula1>"SI,NO,Escoger un dato de la lista desplegable"</formula1>
    </dataValidation>
    <dataValidation allowBlank="1" showInputMessage="1" showErrorMessage="1" prompt="¿Generar pérdida de información de la Entidad?" sqref="Y11" xr:uid="{A59EB62D-E3B7-4A17-8410-C0F375F811E8}"/>
    <dataValidation type="list" allowBlank="1" showInputMessage="1" showErrorMessage="1" prompt="¿Dar lugar al detrimento de calidad de vida de la comunidad por la pérdida del bien o servicios o los recursos públicos?" sqref="X12:X61" xr:uid="{C3841A71-8AF0-4FC5-B270-F019D7A40FE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260014A-2B52-4816-9D49-058460C18472}"/>
    <dataValidation type="list" allowBlank="1" showInputMessage="1" showErrorMessage="1" prompt="¿Afectar la generación de los productos o la prestación de servicios?" sqref="W12:W61" xr:uid="{95833944-54DD-444E-BA47-A7DC00723698}">
      <formula1>"SI,NO,Escoger un dato de la lista desplegable"</formula1>
    </dataValidation>
    <dataValidation allowBlank="1" showInputMessage="1" showErrorMessage="1" prompt="¿Afectar la generación de los productos o la prestación de servicios?" sqref="W11" xr:uid="{5DFC9165-C419-47F4-BCF0-E56099BE5B49}"/>
    <dataValidation type="list" allowBlank="1" showInputMessage="1" showErrorMessage="1" prompt="¿Generar pérdida de recursos económicos?" sqref="V12:V61" xr:uid="{26F0E3AE-F319-4789-A235-95CAA89BAB14}">
      <formula1>"SI,NO,Escoger un dato de la lista desplegable"</formula1>
    </dataValidation>
    <dataValidation allowBlank="1" showInputMessage="1" showErrorMessage="1" prompt="¿Generar pérdida de recursos económicos?" sqref="V11" xr:uid="{587A5BAE-DCFC-4173-9525-B79DE319CD15}"/>
    <dataValidation type="list" allowBlank="1" showInputMessage="1" showErrorMessage="1" prompt="¿Generar pérdida de confianza de la Entidad, afectando su reputación?" sqref="U12:U61" xr:uid="{56E31E7D-A35F-4194-826D-C8909A4EC6A8}">
      <formula1>"SI,NO,Escoger un dato de la lista desplegable"</formula1>
    </dataValidation>
    <dataValidation allowBlank="1" showInputMessage="1" showErrorMessage="1" prompt="¿Generar pérdida de confianza de la Entidad, afectando su reputación?" sqref="U11" xr:uid="{163B7571-15FE-450B-9C8C-D8A4DFC07210}"/>
    <dataValidation type="list" allowBlank="1" showInputMessage="1" showErrorMessage="1" prompt="¿Afectar el cumplimiento de la misión del sector al que pertenece la Entidad?" sqref="T12:T61" xr:uid="{0B4BFC40-99BC-4856-93B5-54C44D400985}">
      <formula1>"SI,NO,Escoger un dato de la lista desplegable"</formula1>
    </dataValidation>
    <dataValidation allowBlank="1" showInputMessage="1" showErrorMessage="1" prompt="¿Afectar el cumplimiento de la misión del sector al que pertenece la Entidad?" sqref="T11" xr:uid="{C0C4E5E3-3D1C-4216-A225-FC48D9D2E12B}"/>
    <dataValidation type="list" allowBlank="1" showInputMessage="1" showErrorMessage="1" prompt="¿Afectar el cumplimiento de misión de la Entidad?" sqref="S12:S61" xr:uid="{AC958C30-93A8-4110-A74D-A5894B9EFA49}">
      <formula1>"SI,NO,Escoger un dato de la lista desplegable"</formula1>
    </dataValidation>
    <dataValidation allowBlank="1" showInputMessage="1" showErrorMessage="1" prompt="¿Afectar el cumplimiento de misión de la Entidad?" sqref="S11" xr:uid="{DDD7A650-FB95-4122-8059-B00974EA273C}"/>
    <dataValidation type="list" allowBlank="1" showInputMessage="1" showErrorMessage="1" prompt="¿Afectar el cumplimiento de metas y objetivos de la dependencia?" sqref="R12:R61" xr:uid="{F2FE2AD6-2BE2-4C86-9E05-8FCECD9EED8F}">
      <formula1>"SI,NO,Escoger un dato de la lista desplegable"</formula1>
    </dataValidation>
    <dataValidation allowBlank="1" showInputMessage="1" showErrorMessage="1" prompt="¿Afectar el cumplimiento de metas y objetivos de la dependencia?" sqref="R11" xr:uid="{FBBEDF54-FBF9-41DF-969B-8FB556563BB2}"/>
    <dataValidation type="list" allowBlank="1" showInputMessage="1" showErrorMessage="1" prompt="¿Afectar al grupo de funcionarios del proceso?" sqref="Q12:Q61" xr:uid="{CD3064D0-53BB-4E0D-A47C-3BD37A2598E4}">
      <formula1>"SI,NO,Escoger un dato de la lista desplegable"</formula1>
    </dataValidation>
    <dataValidation allowBlank="1" showInputMessage="1" showErrorMessage="1" prompt="¿Afectar al grupo de funcionarios del proceso?" sqref="Q11" xr:uid="{2D24626B-0901-4B25-94D5-A1085485DC32}"/>
    <dataValidation allowBlank="1" showInputMessage="1" showErrorMessage="1" prompt="Son los efectos ocasionados por la ocurrencia de un riesgo que afecta los objetivos o procesos de la entidad. Pueden ser una pérdida, un daño, un perjuicio, un detrimento." sqref="M9:M11" xr:uid="{B8718DD0-8F9A-4177-B44A-081593572068}"/>
    <dataValidation type="list" allowBlank="1" showInputMessage="1" showErrorMessage="1" sqref="BG12:BG61" xr:uid="{BF891345-77C3-40C8-A24A-8591BF533EED}">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640E39D2-1C93-48FE-880A-9E947045BBF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FE44CA49-0FA3-45F9-BBDC-11010C4C6AE1}">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A6122941-871C-43E1-901D-97281B35CC6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82CECF9-E85F-4E8E-A08F-6ED80ECF8F9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AD5A834-59F8-4D9E-B0B3-479040714DB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FA0BD96-89AD-43C8-A7E7-FBA5B7F62FE4}">
      <formula1>"Adecuado,Inadecuado,Escoger un dato de la lista desplegable"</formula1>
    </dataValidation>
    <dataValidation type="list" allowBlank="1" showInputMessage="1" showErrorMessage="1" prompt="¿Existen un responsable asignado a la ejecución del control?" sqref="AW12:AW61" xr:uid="{A53AED60-C215-4DFA-8DB5-37AFC2E56989}">
      <formula1>"Asignado,No Asignado,Escoger un dato de la lista desplegable"</formula1>
    </dataValidation>
    <dataValidation type="list" allowBlank="1" showInputMessage="1" showErrorMessage="1" sqref="AV12:AV61" xr:uid="{4BFACEB9-8DCE-496E-AF15-488A186A6C1D}">
      <formula1>"Escoger un dato de la lista desplegable,Preventivo,Detectivo"</formula1>
    </dataValidation>
    <dataValidation type="list" allowBlank="1" showInputMessage="1" showErrorMessage="1" sqref="AQ12:AQ61" xr:uid="{FA96FFEC-23D9-4945-8330-41754D49E821}">
      <formula1>"Escoger un dato de la lista desplegable,Por Tramite, Diario, Semanal, Quincenal, Mensual, Bimestral, Trimestral, Semestral,Anual"</formula1>
    </dataValidation>
    <dataValidation type="list" allowBlank="1" showInputMessage="1" showErrorMessage="1" sqref="F12:I61" xr:uid="{C11B7052-DBE0-4A40-A72B-67D2EA86821F}">
      <formula1>"SI,NO,Escoger un dato de la lista desplegable"</formula1>
    </dataValidation>
    <dataValidation type="list" allowBlank="1" showInputMessage="1" showErrorMessage="1" sqref="N12:N61" xr:uid="{4FC39C0F-1E1C-462D-A6A9-D2625ADCEDC9}">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D4DB4BB-E737-4F86-B108-EFDF5918F433}">
          <x14:formula1>
            <xm:f>DATOS!$J$15:$J$19</xm:f>
          </x14:formula1>
          <xm:sqref>AM12:AM61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A163-3326-4F70-AFB6-598C4E3756B0}">
  <sheetPr>
    <pageSetUpPr fitToPage="1"/>
  </sheetPr>
  <dimension ref="B2:BS21"/>
  <sheetViews>
    <sheetView topLeftCell="A2" zoomScale="55" zoomScaleNormal="55"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369.6" x14ac:dyDescent="0.3">
      <c r="B12" s="162">
        <v>1</v>
      </c>
      <c r="C12" s="165" t="s">
        <v>9</v>
      </c>
      <c r="D12" s="155" t="s">
        <v>812</v>
      </c>
      <c r="E12" s="155" t="s">
        <v>813</v>
      </c>
      <c r="F12" s="155" t="s">
        <v>170</v>
      </c>
      <c r="G12" s="155" t="s">
        <v>170</v>
      </c>
      <c r="H12" s="155" t="s">
        <v>170</v>
      </c>
      <c r="I12" s="155" t="s">
        <v>170</v>
      </c>
      <c r="J12" s="155" t="str">
        <f>IF(AND((F12="SI"),(G12="SI"),(H12="SI"),(I12="SI")),"Si es Riesgo de Corrupción","No es Riesgo de Corrupción")</f>
        <v>Si es Riesgo de Corrupción</v>
      </c>
      <c r="K12" s="50">
        <v>1</v>
      </c>
      <c r="L12" s="51" t="s">
        <v>803</v>
      </c>
      <c r="M12" s="157" t="s">
        <v>804</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173</v>
      </c>
      <c r="S12" s="148" t="s">
        <v>173</v>
      </c>
      <c r="T12" s="148" t="s">
        <v>173</v>
      </c>
      <c r="U12" s="148" t="s">
        <v>170</v>
      </c>
      <c r="V12" s="148" t="s">
        <v>173</v>
      </c>
      <c r="W12" s="148" t="s">
        <v>173</v>
      </c>
      <c r="X12" s="148" t="s">
        <v>173</v>
      </c>
      <c r="Y12" s="148" t="s">
        <v>173</v>
      </c>
      <c r="Z12" s="148" t="s">
        <v>170</v>
      </c>
      <c r="AA12" s="148" t="s">
        <v>173</v>
      </c>
      <c r="AB12" s="148" t="s">
        <v>170</v>
      </c>
      <c r="AC12" s="148" t="s">
        <v>173</v>
      </c>
      <c r="AD12" s="148" t="s">
        <v>173</v>
      </c>
      <c r="AE12" s="148" t="s">
        <v>170</v>
      </c>
      <c r="AF12" s="148" t="s">
        <v>173</v>
      </c>
      <c r="AG12" s="148" t="s">
        <v>173</v>
      </c>
      <c r="AH12" s="148" t="s">
        <v>173</v>
      </c>
      <c r="AI12" s="148" t="s">
        <v>173</v>
      </c>
      <c r="AJ12" s="148">
        <f t="shared" ref="AJ12" si="0">IF(AF12="SI","Impacto Catastrófico por lesoines o perdida de vidas humanas",(COUNTIF(Q12:AE21,"SI")+COUNTIF(AG12:AI21,"SI")))</f>
        <v>5</v>
      </c>
      <c r="AK12" s="148" t="str">
        <f>IF(AJ12=0,"",IF(AND(AJ12&gt;0,AJ12&lt;=5),"Moderado",IF(AND(AJ12&gt;5,AJ12&lt;=11),"Mayor","Catastrófico")))</f>
        <v>Moderado</v>
      </c>
      <c r="AL12" s="148" t="str">
        <f>IF(AND(O12="Rara Vez",AK12="Moderado"),"Moderado",IF(AND(O12="Rara Vez",AK12="Mayor"),"Alto",IF(AND(O12="Improbable",AK12="Moderado"),"Moderado",IF(AND(O12="Improbable",AK12="Mayor"),"Alto",IF(AND(O12="Posible",AK12="Moderado"),"Alto",IF(AND(O12="Probable",AK12="Moderado"),"Alto","Extremo"))))))</f>
        <v>Moderado</v>
      </c>
      <c r="AM12" s="130" t="s">
        <v>167</v>
      </c>
      <c r="AN12" s="52">
        <v>1</v>
      </c>
      <c r="AO12" s="53" t="s">
        <v>814</v>
      </c>
      <c r="AP12" s="53" t="s">
        <v>810</v>
      </c>
      <c r="AQ12" s="53" t="s">
        <v>201</v>
      </c>
      <c r="AR12" s="53" t="s">
        <v>805</v>
      </c>
      <c r="AS12" s="53" t="s">
        <v>806</v>
      </c>
      <c r="AT12" s="53" t="s">
        <v>807</v>
      </c>
      <c r="AU12" s="53" t="s">
        <v>811</v>
      </c>
      <c r="AV12" s="53" t="s">
        <v>178</v>
      </c>
      <c r="AW12" s="89" t="s">
        <v>179</v>
      </c>
      <c r="AX12" s="89" t="s">
        <v>180</v>
      </c>
      <c r="AY12" s="89" t="s">
        <v>181</v>
      </c>
      <c r="AZ12" s="89" t="s">
        <v>182</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100</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Moderado</v>
      </c>
      <c r="BR12" s="124" t="str">
        <f>IF(AND(BP12="Rara Vez",BQ12="Moderado"),"Moderado",IF(AND(BP12="Rara Vez",BQ12="Mayor"),"Alto",IF(AND(BP12="Improbable",BQ12="Moderado"),"Moderado",IF(AND(BP12="Improbable",BQ12="Mayor"),"Alto",IF(AND(BP12="Posible",BQ12="Moderado"),"Alto",IF(AND(BP12="Probable",BQ12="Moderado"),"Alto","Extremo"))))))</f>
        <v>Moderado</v>
      </c>
      <c r="BS12" s="127" t="s">
        <v>815</v>
      </c>
    </row>
    <row r="13" spans="2:71" s="57" customFormat="1" ht="303.60000000000002" x14ac:dyDescent="0.3">
      <c r="B13" s="163"/>
      <c r="C13" s="166"/>
      <c r="D13" s="155"/>
      <c r="E13" s="155"/>
      <c r="F13" s="155"/>
      <c r="G13" s="155"/>
      <c r="H13" s="155"/>
      <c r="I13" s="155"/>
      <c r="J13" s="155"/>
      <c r="K13" s="58">
        <v>2</v>
      </c>
      <c r="L13" s="59" t="s">
        <v>803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816</v>
      </c>
      <c r="AP13" s="61" t="s">
        <v>809</v>
      </c>
      <c r="AQ13" s="61" t="s">
        <v>201</v>
      </c>
      <c r="AR13" s="61" t="s">
        <v>805</v>
      </c>
      <c r="AS13" s="61" t="s">
        <v>806</v>
      </c>
      <c r="AT13" s="61" t="s">
        <v>807</v>
      </c>
      <c r="AU13" s="61" t="s">
        <v>808</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46JEzmw/jYmeOiME3JQUbAUr/E0j+Ify7X/WzoSyWDU1CXxwMisjzxdtH/PW6c0XZFjHmt0661FU3hw2JkXDUA==" saltValue="BNjeQaNwGKlFUA6r7TcMqQ=="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676" priority="23" operator="containsText" text="Si es Riesgo de Corrupción">
      <formula>NOT(ISERROR(SEARCH("Si es Riesgo de Corrupción",J12)))</formula>
    </cfRule>
    <cfRule type="containsText" dxfId="675" priority="24" operator="containsText" text="No es Riesgo de Corrupción">
      <formula>NOT(ISERROR(SEARCH("No es Riesgo de Corrupción",J12)))</formula>
    </cfRule>
  </conditionalFormatting>
  <conditionalFormatting sqref="L12:M21">
    <cfRule type="containsText" dxfId="674" priority="22" operator="containsText" text="Espacio para describir ">
      <formula>NOT(ISERROR(SEARCH("Espacio para describir ",L12)))</formula>
    </cfRule>
  </conditionalFormatting>
  <conditionalFormatting sqref="Q12:AI21 AQ12:AQ21 AV12:BC21 BG12:BG21 BO12:BO21 N12:N21">
    <cfRule type="containsText" dxfId="673" priority="21" operator="containsText" text="Escoger un dato de la lista desplegable">
      <formula>NOT(ISERROR(SEARCH("Escoger un dato de la lista desplegable",N12)))</formula>
    </cfRule>
  </conditionalFormatting>
  <conditionalFormatting sqref="AO12:AO21">
    <cfRule type="containsText" dxfId="672" priority="20" operator="containsText" text="REDACTAR CONTROL">
      <formula>NOT(ISERROR(SEARCH("REDACTAR CONTROL",AO12)))</formula>
    </cfRule>
  </conditionalFormatting>
  <conditionalFormatting sqref="AL12 BR12">
    <cfRule type="containsText" dxfId="671" priority="17" operator="containsText" text="Extremo">
      <formula>NOT(ISERROR(SEARCH("Extremo",AL12)))</formula>
    </cfRule>
    <cfRule type="containsText" dxfId="670" priority="18" operator="containsText" text="Alto">
      <formula>NOT(ISERROR(SEARCH("Alto",AL12)))</formula>
    </cfRule>
    <cfRule type="containsText" dxfId="669" priority="19" operator="containsText" text="Moderado">
      <formula>NOT(ISERROR(SEARCH("Moderado",AL12)))</formula>
    </cfRule>
  </conditionalFormatting>
  <dataValidations xWindow="1404" yWindow="728"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5471638-D9E1-47C9-BCF7-120063A52D49}"/>
    <dataValidation allowBlank="1" showInputMessage="1" showErrorMessage="1" prompt="¿Se deja evidencia o rastro de la ejecución del control, que permita a cualquier tercero con la evidencia, llegar a la misma conclusión?." sqref="BC11" xr:uid="{0FBAAC1A-4D0B-4563-A134-888A586AFCAB}"/>
    <dataValidation allowBlank="1" showInputMessage="1" showErrorMessage="1" prompt="¿Las observaciones, desviaciones o diferencias identificadas como resultados de la ejecución del control son investigadas y resueltas de manera oportuna?" sqref="BB11" xr:uid="{6B5FD55A-5C0F-48C1-9E00-453AAA7081B0}"/>
    <dataValidation allowBlank="1" showInputMessage="1" showErrorMessage="1" prompt="¿La fuente de información que se utiliza en el desarrollo del control es información confiable que permita mitigar el riesgo?." sqref="BA11" xr:uid="{DC7EC0FC-C06D-4E24-AD03-08052C6812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803F4FD-8AC1-437F-A21B-5CAAA448FAF1}"/>
    <dataValidation allowBlank="1" showInputMessage="1" showErrorMessage="1" prompt="¿La oportunidad en que se ejecuta el control ayuda a prevenir la mitigación del riesgo o a detectar la materialización del riesgo de manera oportuna?" sqref="AY11" xr:uid="{32799B30-91C9-493D-8D2D-103AC57F4CA1}"/>
    <dataValidation allowBlank="1" showInputMessage="1" showErrorMessage="1" prompt="El responsable tiene autoridad y adecuada segregación de funciones en la ejecución del control?" sqref="AX11" xr:uid="{6A8DBCBE-64D8-4314-812F-FD60B68AD5CD}"/>
    <dataValidation allowBlank="1" showInputMessage="1" showErrorMessage="1" prompt="¿Existen un responsable asignado a la ejecución del control?" sqref="AW11" xr:uid="{3C095139-9B86-4258-9D92-AD86AE3413FC}"/>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758A8A28-C331-4387-AF77-66CFF2A9FCF2}"/>
    <dataValidation type="list" allowBlank="1" showInputMessage="1" showErrorMessage="1" prompt="¿Genera Impacto ambiental?" sqref="AI12:AI21" xr:uid="{1429AF07-7AA1-4A86-BDBA-4297AED69751}">
      <formula1>"SI,NO,Escoger un dato de la lista desplegable"</formula1>
    </dataValidation>
    <dataValidation allowBlank="1" showInputMessage="1" showErrorMessage="1" prompt="¿Genera Impacto ambiental?" sqref="AI11" xr:uid="{66644CB5-FD54-4C11-96AE-50F625E6FD9E}"/>
    <dataValidation type="list" allowBlank="1" showInputMessage="1" showErrorMessage="1" prompt="¿Afectar la imagen nacional?" sqref="AH12:AH21" xr:uid="{74191808-6561-4015-BCD0-B0F638EDC103}">
      <formula1>"SI,NO,Escoger un dato de la lista desplegable"</formula1>
    </dataValidation>
    <dataValidation allowBlank="1" showInputMessage="1" showErrorMessage="1" prompt="¿Afectar la imagen nacional?" sqref="AH11" xr:uid="{9E4709A2-692D-4BC8-B527-9EF2D7ADF467}"/>
    <dataValidation type="list" allowBlank="1" showInputMessage="1" showErrorMessage="1" prompt="¿Afectar la imagen regional?" sqref="AG12:AG21" xr:uid="{C47C4ED9-0D2F-40F4-83A5-A5C9695E331A}">
      <formula1>"SI,NO,Escoger un dato de la lista desplegable"</formula1>
    </dataValidation>
    <dataValidation allowBlank="1" showInputMessage="1" showErrorMessage="1" prompt="¿Afectar la imagen regional?" sqref="AG11" xr:uid="{E6EC9ACB-FD07-4AEF-AA0D-A647E1623F3D}"/>
    <dataValidation type="list" allowBlank="1" showInputMessage="1" showErrorMessage="1" prompt="¿Ocasionar lesiones físicas o pérdida de vidas humanas?_x000a_NOTA: si esta respuesta es afirmativa, el impacto sera considerado como catastrófico." sqref="AF12:AF21" xr:uid="{EFF96F77-65D2-4010-9F62-516C902B416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0322E-8C19-4B92-92A8-9FA184DA5114}"/>
    <dataValidation type="list" allowBlank="1" showInputMessage="1" showErrorMessage="1" prompt="¿Generar pérdida de credibilidad del sector?" sqref="AE12:AE21" xr:uid="{A26A8295-A087-4447-8172-D17D1BBE3587}">
      <formula1>"SI,NO,Escoger un dato de la lista desplegable"</formula1>
    </dataValidation>
    <dataValidation allowBlank="1" showInputMessage="1" showErrorMessage="1" prompt="¿Generar pérdida de credibilidad del sector?" sqref="AE11" xr:uid="{A4CC13C2-708E-4411-89F3-13044E28E006}"/>
    <dataValidation type="list" allowBlank="1" showInputMessage="1" showErrorMessage="1" prompt="¿Dar lugar a procesos penales?" sqref="AD12:AD21" xr:uid="{D39DBA58-5D98-4F10-8FBE-90BBD2D7912B}">
      <formula1>"SI,NO,Escoger un dato de la lista desplegable"</formula1>
    </dataValidation>
    <dataValidation allowBlank="1" showInputMessage="1" showErrorMessage="1" prompt="¿Dar lugar a procesos penales?" sqref="AD11" xr:uid="{6FA17B5C-0E3B-49B9-ACEC-F47D3C3C8213}"/>
    <dataValidation type="list" allowBlank="1" showInputMessage="1" showErrorMessage="1" prompt="¿Dar lugar a procesos fiscales?" sqref="AC12:AC21" xr:uid="{1E596B7D-54D6-4F4D-BC68-1F161CD7762E}">
      <formula1>"SI,NO,Escoger un dato de la lista desplegable"</formula1>
    </dataValidation>
    <dataValidation allowBlank="1" showInputMessage="1" showErrorMessage="1" prompt="¿Dar lugar a procesos fiscales?" sqref="AC11" xr:uid="{C0557300-9A3F-441C-A163-CC83DCFD4DF2}"/>
    <dataValidation type="list" allowBlank="1" showInputMessage="1" showErrorMessage="1" prompt="¿Dar lugar a procesos disciplinarios?" sqref="AB12:AB21" xr:uid="{09E40CED-8CC5-4489-A809-483BDA78EC13}">
      <formula1>"SI,NO,Escoger un dato de la lista desplegable"</formula1>
    </dataValidation>
    <dataValidation allowBlank="1" showInputMessage="1" showErrorMessage="1" prompt="¿Dar lugar a procesos disciplinarios?" sqref="AB11" xr:uid="{60E8FA36-BE14-49AA-8324-61D3E56FF34A}"/>
    <dataValidation type="list" allowBlank="1" showInputMessage="1" showErrorMessage="1" prompt="¿Dar lugar a procesos sancionatorios?" sqref="AA12:AA21" xr:uid="{5FCAC681-0D53-4C59-81CA-4D09EF2F9422}">
      <formula1>"SI,NO,Escoger un dato de la lista desplegable"</formula1>
    </dataValidation>
    <dataValidation allowBlank="1" showInputMessage="1" showErrorMessage="1" prompt="¿Dar lugar a procesos sancionatorios?" sqref="AA11" xr:uid="{BF594F0E-B3AE-4424-BFEF-3D299340D5B3}"/>
    <dataValidation type="list" allowBlank="1" showInputMessage="1" showErrorMessage="1" prompt="¿Generar intervención de los órganos de control, de la Fiscalía, u otro ente?" sqref="Z12:Z21" xr:uid="{E0C8FEF9-EF5A-46CF-A408-061508F3B9A8}">
      <formula1>"SI,NO,Escoger un dato de la lista desplegable"</formula1>
    </dataValidation>
    <dataValidation allowBlank="1" showInputMessage="1" showErrorMessage="1" prompt="¿Generar intervención de los órganos de control, de la Fiscalía, u otro ente?" sqref="Z11" xr:uid="{FFBBF1D5-B036-4894-8C0D-5661F77B4AB3}"/>
    <dataValidation type="list" allowBlank="1" showInputMessage="1" showErrorMessage="1" prompt="¿Generar pérdida de información de la Entidad?" sqref="Y12:Y21" xr:uid="{00FC54B6-C775-46D1-AFD6-E5B2F4E627A7}">
      <formula1>"SI,NO,Escoger un dato de la lista desplegable"</formula1>
    </dataValidation>
    <dataValidation allowBlank="1" showInputMessage="1" showErrorMessage="1" prompt="¿Generar pérdida de información de la Entidad?" sqref="Y11" xr:uid="{BD2755E8-0429-45BA-8D0F-679D3FE8A972}"/>
    <dataValidation type="list" allowBlank="1" showInputMessage="1" showErrorMessage="1" prompt="¿Dar lugar al detrimento de calidad de vida de la comunidad por la pérdida del bien o servicios o los recursos públicos?" sqref="X12:X21" xr:uid="{4343169E-C1CF-438F-A099-303F02C4A21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C8FDD93-F135-4172-9D7F-804ADFBCAD71}"/>
    <dataValidation type="list" allowBlank="1" showInputMessage="1" showErrorMessage="1" prompt="¿Afectar la generación de los productos o la prestación de servicios?" sqref="W12:W21" xr:uid="{115F8835-4D96-454A-82AE-E2B54B147539}">
      <formula1>"SI,NO,Escoger un dato de la lista desplegable"</formula1>
    </dataValidation>
    <dataValidation allowBlank="1" showInputMessage="1" showErrorMessage="1" prompt="¿Afectar la generación de los productos o la prestación de servicios?" sqref="W11" xr:uid="{3DF68ED1-ACE4-4F26-BB50-ACD4EBA3ECE3}"/>
    <dataValidation type="list" allowBlank="1" showInputMessage="1" showErrorMessage="1" prompt="¿Generar pérdida de recursos económicos?" sqref="V12:V21" xr:uid="{9BBB5021-0C30-47E1-AE2E-4E3FC6080114}">
      <formula1>"SI,NO,Escoger un dato de la lista desplegable"</formula1>
    </dataValidation>
    <dataValidation allowBlank="1" showInputMessage="1" showErrorMessage="1" prompt="¿Generar pérdida de recursos económicos?" sqref="V11" xr:uid="{75787711-C647-48EF-9435-CE2CA7681F4F}"/>
    <dataValidation type="list" allowBlank="1" showInputMessage="1" showErrorMessage="1" prompt="¿Generar pérdida de confianza de la Entidad, afectando su reputación?" sqref="U12:U21" xr:uid="{AB64057A-8E6B-435E-86A8-F0FDF529D436}">
      <formula1>"SI,NO,Escoger un dato de la lista desplegable"</formula1>
    </dataValidation>
    <dataValidation allowBlank="1" showInputMessage="1" showErrorMessage="1" prompt="¿Generar pérdida de confianza de la Entidad, afectando su reputación?" sqref="U11" xr:uid="{50D2C889-FB5C-4121-BE07-5E10A66FB0F3}"/>
    <dataValidation type="list" allowBlank="1" showInputMessage="1" showErrorMessage="1" prompt="¿Afectar el cumplimiento de la misión del sector al que pertenece la Entidad?" sqref="T12:T21" xr:uid="{63A510D9-CD19-44B7-8257-C71A176F2EBA}">
      <formula1>"SI,NO,Escoger un dato de la lista desplegable"</formula1>
    </dataValidation>
    <dataValidation allowBlank="1" showInputMessage="1" showErrorMessage="1" prompt="¿Afectar el cumplimiento de la misión del sector al que pertenece la Entidad?" sqref="T11" xr:uid="{5E1E2430-4914-4813-B6D4-09CED2F2D7A1}"/>
    <dataValidation type="list" allowBlank="1" showInputMessage="1" showErrorMessage="1" prompt="¿Afectar el cumplimiento de misión de la Entidad?" sqref="S12:S21" xr:uid="{4575CD90-B835-44CE-8AEB-CDAB9C4B86BA}">
      <formula1>"SI,NO,Escoger un dato de la lista desplegable"</formula1>
    </dataValidation>
    <dataValidation allowBlank="1" showInputMessage="1" showErrorMessage="1" prompt="¿Afectar el cumplimiento de misión de la Entidad?" sqref="S11" xr:uid="{B7F6F020-1029-4A26-BD3A-DA23BAD8C9DC}"/>
    <dataValidation type="list" allowBlank="1" showInputMessage="1" showErrorMessage="1" prompt="¿Afectar el cumplimiento de metas y objetivos de la dependencia?" sqref="R12:R21" xr:uid="{89018667-96CD-41B7-9BA1-D91C19BBE891}">
      <formula1>"SI,NO,Escoger un dato de la lista desplegable"</formula1>
    </dataValidation>
    <dataValidation allowBlank="1" showInputMessage="1" showErrorMessage="1" prompt="¿Afectar el cumplimiento de metas y objetivos de la dependencia?" sqref="R11" xr:uid="{65C79020-0157-4E2B-8602-159E40D803E7}"/>
    <dataValidation type="list" allowBlank="1" showInputMessage="1" showErrorMessage="1" prompt="¿Afectar al grupo de funcionarios del proceso?" sqref="Q12:Q21" xr:uid="{247F7F68-63E8-43E8-AE2F-5BB586BA835C}">
      <formula1>"SI,NO,Escoger un dato de la lista desplegable"</formula1>
    </dataValidation>
    <dataValidation allowBlank="1" showInputMessage="1" showErrorMessage="1" prompt="¿Afectar al grupo de funcionarios del proceso?" sqref="Q11" xr:uid="{BAFD7248-7D5B-4D72-B5E4-0131FBDCFA6A}"/>
    <dataValidation allowBlank="1" showInputMessage="1" showErrorMessage="1" prompt="Son los efectos ocasionados por la ocurrencia de un riesgo que afecta los objetivos o procesos de la entidad. Pueden ser una pérdida, un daño, un perjuicio, un detrimento." sqref="M9:M11" xr:uid="{0E811C41-7E9D-4B5C-B24B-8772A3572006}"/>
    <dataValidation type="list" allowBlank="1" showInputMessage="1" showErrorMessage="1" sqref="BG12:BG21" xr:uid="{D624894C-A163-44EA-93D9-E6631AD8068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4B5F8D3F-A2D7-43D1-93A6-29FA2056718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0F13C011-2865-46C4-BC58-C55A324CAA8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229D371F-BA45-44FD-A4E2-5127412237E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68C97F6-B672-47C9-8E5B-A870B9FF167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F5086CC2-9501-4FB6-9571-12E3D6D70130}">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5C5084D-1FE1-4D41-BB23-2F55E280F495}">
      <formula1>"Adecuado,Inadecuado,Escoger un dato de la lista desplegable"</formula1>
    </dataValidation>
    <dataValidation type="list" allowBlank="1" showInputMessage="1" showErrorMessage="1" prompt="¿Existen un responsable asignado a la ejecución del control?" sqref="AW12:AW21" xr:uid="{9BCACA32-992B-48D8-8C93-43D8B22F171E}">
      <formula1>"Asignado,No Asignado,Escoger un dato de la lista desplegable"</formula1>
    </dataValidation>
    <dataValidation type="list" allowBlank="1" showInputMessage="1" showErrorMessage="1" sqref="AV12:AV21" xr:uid="{CC781C7F-894B-4B87-964D-63FBC9C66324}">
      <formula1>"Escoger un dato de la lista desplegable,Preventivo,Detectivo"</formula1>
    </dataValidation>
    <dataValidation type="list" allowBlank="1" showInputMessage="1" showErrorMessage="1" sqref="AQ12:AQ21" xr:uid="{51AA9B5B-23F6-4DBB-91E9-98D7ADE63AD0}">
      <formula1>"Escoger un dato de la lista desplegable,Por Tramite, Diario, Semanal, Quincenal, Mensual, Bimestral, Trimestral, Semestral,Anual"</formula1>
    </dataValidation>
    <dataValidation type="list" allowBlank="1" showInputMessage="1" showErrorMessage="1" sqref="F12:I21" xr:uid="{17D98F7F-F078-4D28-AE3F-BDA5BA21265D}">
      <formula1>"SI,NO,Escoger un dato de la lista desplegable"</formula1>
    </dataValidation>
    <dataValidation type="list" allowBlank="1" showInputMessage="1" showErrorMessage="1" sqref="N12:N21" xr:uid="{83F2C473-BED8-4157-91A7-E8E3F4E4D7D8}">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xWindow="1404" yWindow="728" count="1">
        <x14:dataValidation type="list" allowBlank="1" showInputMessage="1" showErrorMessage="1" xr:uid="{3D2DCCCE-13E8-4630-981A-B96BAA5602C3}">
          <x14:formula1>
            <xm:f>DATOS!$J$15:$J$19</xm:f>
          </x14:formula1>
          <xm:sqref>AM12:AM21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FE36-A873-44FA-8AD1-FD6DB7BA3DD8}">
  <sheetPr>
    <pageSetUpPr fitToPage="1"/>
  </sheetPr>
  <dimension ref="B2:BS21"/>
  <sheetViews>
    <sheetView zoomScale="40" zoomScaleNormal="40" workbookViewId="0">
      <selection activeCell="D22" sqref="D22"/>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142.80000000000001" customHeight="1" x14ac:dyDescent="0.3">
      <c r="B12" s="162">
        <v>1</v>
      </c>
      <c r="C12" s="165" t="s">
        <v>25</v>
      </c>
      <c r="D12" s="155" t="s">
        <v>656</v>
      </c>
      <c r="E12" s="155" t="s">
        <v>657</v>
      </c>
      <c r="F12" s="155" t="s">
        <v>170</v>
      </c>
      <c r="G12" s="155" t="s">
        <v>170</v>
      </c>
      <c r="H12" s="155" t="s">
        <v>170</v>
      </c>
      <c r="I12" s="155" t="s">
        <v>170</v>
      </c>
      <c r="J12" s="155" t="str">
        <f>IF(AND((F12="SI"),(G12="SI"),(H12="SI"),(I12="SI")),"Si es Riesgo de Corrupción","No es Riesgo de Corrupción")</f>
        <v>Si es Riesgo de Corrupción</v>
      </c>
      <c r="K12" s="50">
        <v>1</v>
      </c>
      <c r="L12" s="51" t="s">
        <v>658</v>
      </c>
      <c r="M12" s="157" t="s">
        <v>660</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170</v>
      </c>
      <c r="S12" s="148" t="s">
        <v>170</v>
      </c>
      <c r="T12" s="148" t="s">
        <v>170</v>
      </c>
      <c r="U12" s="148" t="s">
        <v>170</v>
      </c>
      <c r="V12" s="148" t="s">
        <v>170</v>
      </c>
      <c r="W12" s="148" t="s">
        <v>173</v>
      </c>
      <c r="X12" s="148" t="s">
        <v>173</v>
      </c>
      <c r="Y12" s="148" t="s">
        <v>173</v>
      </c>
      <c r="Z12" s="148" t="s">
        <v>170</v>
      </c>
      <c r="AA12" s="148" t="s">
        <v>170</v>
      </c>
      <c r="AB12" s="148" t="s">
        <v>170</v>
      </c>
      <c r="AC12" s="148" t="s">
        <v>170</v>
      </c>
      <c r="AD12" s="148" t="s">
        <v>170</v>
      </c>
      <c r="AE12" s="148" t="s">
        <v>170</v>
      </c>
      <c r="AF12" s="148" t="s">
        <v>173</v>
      </c>
      <c r="AG12" s="148" t="s">
        <v>173</v>
      </c>
      <c r="AH12" s="148" t="s">
        <v>170</v>
      </c>
      <c r="AI12" s="148" t="s">
        <v>173</v>
      </c>
      <c r="AJ12" s="148">
        <f t="shared" ref="AJ12" si="0">IF(AF12="SI","Impacto Catastrófico por lesoines o perdida de vidas humanas",(COUNTIF(Q12:AE21,"SI")+COUNTIF(AG12:AI21,"SI")))</f>
        <v>13</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661</v>
      </c>
      <c r="AP12" s="53" t="s">
        <v>662</v>
      </c>
      <c r="AQ12" s="53" t="s">
        <v>201</v>
      </c>
      <c r="AR12" s="53" t="s">
        <v>663</v>
      </c>
      <c r="AS12" s="53" t="s">
        <v>664</v>
      </c>
      <c r="AT12" s="53" t="s">
        <v>665</v>
      </c>
      <c r="AU12" s="53" t="s">
        <v>666</v>
      </c>
      <c r="AV12" s="53" t="s">
        <v>178</v>
      </c>
      <c r="AW12" s="89" t="s">
        <v>179</v>
      </c>
      <c r="AX12" s="89" t="s">
        <v>180</v>
      </c>
      <c r="AY12" s="89" t="s">
        <v>181</v>
      </c>
      <c r="AZ12" s="89" t="s">
        <v>182</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100</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672</v>
      </c>
    </row>
    <row r="13" spans="2:71" s="57" customFormat="1" ht="409.6" x14ac:dyDescent="0.3">
      <c r="B13" s="163"/>
      <c r="C13" s="166"/>
      <c r="D13" s="155"/>
      <c r="E13" s="155"/>
      <c r="F13" s="155"/>
      <c r="G13" s="155"/>
      <c r="H13" s="155"/>
      <c r="I13" s="155"/>
      <c r="J13" s="155"/>
      <c r="K13" s="58">
        <v>2</v>
      </c>
      <c r="L13" s="59" t="s">
        <v>659</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667</v>
      </c>
      <c r="AP13" s="61" t="s">
        <v>662</v>
      </c>
      <c r="AQ13" s="61" t="s">
        <v>201</v>
      </c>
      <c r="AR13" s="61" t="s">
        <v>668</v>
      </c>
      <c r="AS13" s="61" t="s">
        <v>669</v>
      </c>
      <c r="AT13" s="61" t="s">
        <v>670</v>
      </c>
      <c r="AU13" s="61" t="s">
        <v>671</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wzviaUT90xhY1xmRrVcruUwyw7oNOZMiVdsGsm/W0jLht6D2G2Ru1kVNqg1Veg72bYN0VmYx2BZzDv+SOT6Pjg==" saltValue="plF9KBMAO6wWi0C+iPPqOg=="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652" priority="23" operator="containsText" text="Si es Riesgo de Corrupción">
      <formula>NOT(ISERROR(SEARCH("Si es Riesgo de Corrupción",J12)))</formula>
    </cfRule>
    <cfRule type="containsText" dxfId="651" priority="24" operator="containsText" text="No es Riesgo de Corrupción">
      <formula>NOT(ISERROR(SEARCH("No es Riesgo de Corrupción",J12)))</formula>
    </cfRule>
  </conditionalFormatting>
  <conditionalFormatting sqref="L12:M21">
    <cfRule type="containsText" dxfId="650" priority="22" operator="containsText" text="Espacio para describir ">
      <formula>NOT(ISERROR(SEARCH("Espacio para describir ",L12)))</formula>
    </cfRule>
  </conditionalFormatting>
  <conditionalFormatting sqref="Q12:AI21 AQ12:AQ21 AV12:BC21 BG12:BG21 BO12:BO21 N12:N21">
    <cfRule type="containsText" dxfId="649" priority="21" operator="containsText" text="Escoger un dato de la lista desplegable">
      <formula>NOT(ISERROR(SEARCH("Escoger un dato de la lista desplegable",N12)))</formula>
    </cfRule>
  </conditionalFormatting>
  <conditionalFormatting sqref="AO12:AO21">
    <cfRule type="containsText" dxfId="648" priority="20" operator="containsText" text="REDACTAR CONTROL">
      <formula>NOT(ISERROR(SEARCH("REDACTAR CONTROL",AO12)))</formula>
    </cfRule>
  </conditionalFormatting>
  <conditionalFormatting sqref="AL12 BR12">
    <cfRule type="containsText" dxfId="647" priority="17" operator="containsText" text="Extremo">
      <formula>NOT(ISERROR(SEARCH("Extremo",AL12)))</formula>
    </cfRule>
    <cfRule type="containsText" dxfId="646" priority="18" operator="containsText" text="Alto">
      <formula>NOT(ISERROR(SEARCH("Alto",AL12)))</formula>
    </cfRule>
    <cfRule type="containsText" dxfId="645"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E129A6D5-6E9C-4542-A497-45746251FB84}"/>
    <dataValidation allowBlank="1" showInputMessage="1" showErrorMessage="1" prompt="¿Se deja evidencia o rastro de la ejecución del control, que permita a cualquier tercero con la evidencia, llegar a la misma conclusión?." sqref="BC11" xr:uid="{A2823A2B-E299-41CE-8D6B-295D9C12247D}"/>
    <dataValidation allowBlank="1" showInputMessage="1" showErrorMessage="1" prompt="¿Las observaciones, desviaciones o diferencias identificadas como resultados de la ejecución del control son investigadas y resueltas de manera oportuna?" sqref="BB11" xr:uid="{9223539F-1A08-4D39-AC4F-F5FED1FAD062}"/>
    <dataValidation allowBlank="1" showInputMessage="1" showErrorMessage="1" prompt="¿La fuente de información que se utiliza en el desarrollo del control es información confiable que permita mitigar el riesgo?." sqref="BA11" xr:uid="{564C0D87-CA3E-4B64-A9AD-49A73EADB370}"/>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63737B2-E72A-44B3-A3E3-6A1870ACC5C0}"/>
    <dataValidation allowBlank="1" showInputMessage="1" showErrorMessage="1" prompt="¿La oportunidad en que se ejecuta el control ayuda a prevenir la mitigación del riesgo o a detectar la materialización del riesgo de manera oportuna?" sqref="AY11" xr:uid="{89DB3221-42BC-42B0-B764-53175EB54A14}"/>
    <dataValidation allowBlank="1" showInputMessage="1" showErrorMessage="1" prompt="El responsable tiene autoridad y adecuada segregación de funciones en la ejecución del control?" sqref="AX11" xr:uid="{D4EA682F-B7DB-4F18-BC9E-F30B80E8D46E}"/>
    <dataValidation allowBlank="1" showInputMessage="1" showErrorMessage="1" prompt="¿Existen un responsable asignado a la ejecución del control?" sqref="AW11" xr:uid="{DA7C85AE-AA76-4F17-BE91-2ECF2769806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17E60A18-77F0-49A1-BB8F-9EAA75FA3F34}"/>
    <dataValidation type="list" allowBlank="1" showInputMessage="1" showErrorMessage="1" prompt="¿Genera Impacto ambiental?" sqref="AI12:AI21" xr:uid="{C286E90A-B608-43FF-AB07-815682281B50}">
      <formula1>"SI,NO,Escoger un dato de la lista desplegable"</formula1>
    </dataValidation>
    <dataValidation allowBlank="1" showInputMessage="1" showErrorMessage="1" prompt="¿Genera Impacto ambiental?" sqref="AI11" xr:uid="{AAC911C1-80D0-4B35-B7A6-8AF2B8073A4F}"/>
    <dataValidation type="list" allowBlank="1" showInputMessage="1" showErrorMessage="1" prompt="¿Afectar la imagen nacional?" sqref="AH12:AH21" xr:uid="{331684E9-D0D9-41D9-A5DD-C4DB6A483BCC}">
      <formula1>"SI,NO,Escoger un dato de la lista desplegable"</formula1>
    </dataValidation>
    <dataValidation allowBlank="1" showInputMessage="1" showErrorMessage="1" prompt="¿Afectar la imagen nacional?" sqref="AH11" xr:uid="{DB99726B-92B3-46AE-8AD5-10D78003A8C2}"/>
    <dataValidation type="list" allowBlank="1" showInputMessage="1" showErrorMessage="1" prompt="¿Afectar la imagen regional?" sqref="AG12:AG21" xr:uid="{C003E4E1-022D-4B9A-BF81-08D3DE4430D4}">
      <formula1>"SI,NO,Escoger un dato de la lista desplegable"</formula1>
    </dataValidation>
    <dataValidation allowBlank="1" showInputMessage="1" showErrorMessage="1" prompt="¿Afectar la imagen regional?" sqref="AG11" xr:uid="{BB4511B5-3EBB-4BB1-9985-7A94370E4DCA}"/>
    <dataValidation type="list" allowBlank="1" showInputMessage="1" showErrorMessage="1" prompt="¿Ocasionar lesiones físicas o pérdida de vidas humanas?_x000a_NOTA: si esta respuesta es afirmativa, el impacto sera considerado como catastrófico." sqref="AF12:AF21" xr:uid="{042ACCAB-2ACD-492E-9304-9F657D1382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22EE03F-7B5B-41C1-848F-535801BE21FE}"/>
    <dataValidation type="list" allowBlank="1" showInputMessage="1" showErrorMessage="1" prompt="¿Generar pérdida de credibilidad del sector?" sqref="AE12:AE21" xr:uid="{87F65963-F887-4A17-A10A-980652B69682}">
      <formula1>"SI,NO,Escoger un dato de la lista desplegable"</formula1>
    </dataValidation>
    <dataValidation allowBlank="1" showInputMessage="1" showErrorMessage="1" prompt="¿Generar pérdida de credibilidad del sector?" sqref="AE11" xr:uid="{16934DF2-A178-4259-968D-2E0F9D0423F9}"/>
    <dataValidation type="list" allowBlank="1" showInputMessage="1" showErrorMessage="1" prompt="¿Dar lugar a procesos penales?" sqref="AD12:AD21" xr:uid="{13E65202-F1F5-42CD-AEA0-FD6F0ED84E7D}">
      <formula1>"SI,NO,Escoger un dato de la lista desplegable"</formula1>
    </dataValidation>
    <dataValidation allowBlank="1" showInputMessage="1" showErrorMessage="1" prompt="¿Dar lugar a procesos penales?" sqref="AD11" xr:uid="{41EDA25B-7E85-4249-8482-E70E90C4283A}"/>
    <dataValidation type="list" allowBlank="1" showInputMessage="1" showErrorMessage="1" prompt="¿Dar lugar a procesos fiscales?" sqref="AC12:AC21" xr:uid="{70E65DB1-1831-44D2-9986-8C2AE9E35B20}">
      <formula1>"SI,NO,Escoger un dato de la lista desplegable"</formula1>
    </dataValidation>
    <dataValidation allowBlank="1" showInputMessage="1" showErrorMessage="1" prompt="¿Dar lugar a procesos fiscales?" sqref="AC11" xr:uid="{9AA8DF83-463E-491E-85D4-D80AAD3901D6}"/>
    <dataValidation type="list" allowBlank="1" showInputMessage="1" showErrorMessage="1" prompt="¿Dar lugar a procesos disciplinarios?" sqref="AB12:AB21" xr:uid="{E4446FA3-449C-40F0-8F83-A77D7A4F241F}">
      <formula1>"SI,NO,Escoger un dato de la lista desplegable"</formula1>
    </dataValidation>
    <dataValidation allowBlank="1" showInputMessage="1" showErrorMessage="1" prompt="¿Dar lugar a procesos disciplinarios?" sqref="AB11" xr:uid="{5267334E-AF9F-496A-930D-8E2BBD8D6F1D}"/>
    <dataValidation type="list" allowBlank="1" showInputMessage="1" showErrorMessage="1" prompt="¿Dar lugar a procesos sancionatorios?" sqref="AA12:AA21" xr:uid="{76A36A66-8E2B-48A1-8538-28319473D1AA}">
      <formula1>"SI,NO,Escoger un dato de la lista desplegable"</formula1>
    </dataValidation>
    <dataValidation allowBlank="1" showInputMessage="1" showErrorMessage="1" prompt="¿Dar lugar a procesos sancionatorios?" sqref="AA11" xr:uid="{44E4DF7B-37DD-4B63-B626-F1A8CAC1CE75}"/>
    <dataValidation type="list" allowBlank="1" showInputMessage="1" showErrorMessage="1" prompt="¿Generar intervención de los órganos de control, de la Fiscalía, u otro ente?" sqref="Z12:Z21" xr:uid="{B1B3821C-FBE1-475F-8968-7B65EF849186}">
      <formula1>"SI,NO,Escoger un dato de la lista desplegable"</formula1>
    </dataValidation>
    <dataValidation allowBlank="1" showInputMessage="1" showErrorMessage="1" prompt="¿Generar intervención de los órganos de control, de la Fiscalía, u otro ente?" sqref="Z11" xr:uid="{4463E6A3-EF30-4254-B967-1B575C9703AD}"/>
    <dataValidation type="list" allowBlank="1" showInputMessage="1" showErrorMessage="1" prompt="¿Generar pérdida de información de la Entidad?" sqref="Y12:Y21" xr:uid="{91D1E8DC-8D39-4B52-BF24-688B1F18C76A}">
      <formula1>"SI,NO,Escoger un dato de la lista desplegable"</formula1>
    </dataValidation>
    <dataValidation allowBlank="1" showInputMessage="1" showErrorMessage="1" prompt="¿Generar pérdida de información de la Entidad?" sqref="Y11" xr:uid="{2E66F8CF-9F34-406A-BABA-7BE7564C2B43}"/>
    <dataValidation type="list" allowBlank="1" showInputMessage="1" showErrorMessage="1" prompt="¿Dar lugar al detrimento de calidad de vida de la comunidad por la pérdida del bien o servicios o los recursos públicos?" sqref="X12:X21" xr:uid="{1B8B0657-9911-42D5-B5CF-76125E3EBB9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F12D98A-59B9-43E7-924E-A1C0428DDBC6}"/>
    <dataValidation type="list" allowBlank="1" showInputMessage="1" showErrorMessage="1" prompt="¿Afectar la generación de los productos o la prestación de servicios?" sqref="W12:W21" xr:uid="{CBE0036E-A045-47B5-BD7E-5DAA396234BE}">
      <formula1>"SI,NO,Escoger un dato de la lista desplegable"</formula1>
    </dataValidation>
    <dataValidation allowBlank="1" showInputMessage="1" showErrorMessage="1" prompt="¿Afectar la generación de los productos o la prestación de servicios?" sqref="W11" xr:uid="{988D9D08-4C2F-4007-AFB2-1D28B6564802}"/>
    <dataValidation type="list" allowBlank="1" showInputMessage="1" showErrorMessage="1" prompt="¿Generar pérdida de recursos económicos?" sqref="V12:V21" xr:uid="{21165772-0C03-4093-949C-5B406CBE9E88}">
      <formula1>"SI,NO,Escoger un dato de la lista desplegable"</formula1>
    </dataValidation>
    <dataValidation allowBlank="1" showInputMessage="1" showErrorMessage="1" prompt="¿Generar pérdida de recursos económicos?" sqref="V11" xr:uid="{F5C9101E-550D-4D38-81A1-9B2196D2F360}"/>
    <dataValidation type="list" allowBlank="1" showInputMessage="1" showErrorMessage="1" prompt="¿Generar pérdida de confianza de la Entidad, afectando su reputación?" sqref="U12:U21" xr:uid="{6662C791-D8BD-487C-9D5B-A7F5FF38E2DF}">
      <formula1>"SI,NO,Escoger un dato de la lista desplegable"</formula1>
    </dataValidation>
    <dataValidation allowBlank="1" showInputMessage="1" showErrorMessage="1" prompt="¿Generar pérdida de confianza de la Entidad, afectando su reputación?" sqref="U11" xr:uid="{0E2ECAF4-CCE0-4897-AD94-18562A6DDF00}"/>
    <dataValidation type="list" allowBlank="1" showInputMessage="1" showErrorMessage="1" prompt="¿Afectar el cumplimiento de la misión del sector al que pertenece la Entidad?" sqref="T12:T21" xr:uid="{10604CF0-1627-4EAE-9321-FA5E30A9AB0E}">
      <formula1>"SI,NO,Escoger un dato de la lista desplegable"</formula1>
    </dataValidation>
    <dataValidation allowBlank="1" showInputMessage="1" showErrorMessage="1" prompt="¿Afectar el cumplimiento de la misión del sector al que pertenece la Entidad?" sqref="T11" xr:uid="{B5EA1964-6F59-4480-9CEF-CD44963423C7}"/>
    <dataValidation type="list" allowBlank="1" showInputMessage="1" showErrorMessage="1" prompt="¿Afectar el cumplimiento de misión de la Entidad?" sqref="S12:S21" xr:uid="{3FAA6292-5027-436F-8B25-60A37BE2568E}">
      <formula1>"SI,NO,Escoger un dato de la lista desplegable"</formula1>
    </dataValidation>
    <dataValidation allowBlank="1" showInputMessage="1" showErrorMessage="1" prompt="¿Afectar el cumplimiento de misión de la Entidad?" sqref="S11" xr:uid="{6728311E-EA6B-4C32-8827-D76A6163EE8E}"/>
    <dataValidation type="list" allowBlank="1" showInputMessage="1" showErrorMessage="1" prompt="¿Afectar el cumplimiento de metas y objetivos de la dependencia?" sqref="R12:R21" xr:uid="{EFCC4F17-A418-4640-A321-EDCE985B5F8D}">
      <formula1>"SI,NO,Escoger un dato de la lista desplegable"</formula1>
    </dataValidation>
    <dataValidation allowBlank="1" showInputMessage="1" showErrorMessage="1" prompt="¿Afectar el cumplimiento de metas y objetivos de la dependencia?" sqref="R11" xr:uid="{D62BC011-E9CB-4E81-9040-EA9A3E01A611}"/>
    <dataValidation type="list" allowBlank="1" showInputMessage="1" showErrorMessage="1" prompt="¿Afectar al grupo de funcionarios del proceso?" sqref="Q12:Q21" xr:uid="{EDB70AE4-F04C-4833-8FCA-8693DBF4C3DA}">
      <formula1>"SI,NO,Escoger un dato de la lista desplegable"</formula1>
    </dataValidation>
    <dataValidation allowBlank="1" showInputMessage="1" showErrorMessage="1" prompt="¿Afectar al grupo de funcionarios del proceso?" sqref="Q11" xr:uid="{97223CEE-547B-4C37-9CFC-8305C0114C1B}"/>
    <dataValidation allowBlank="1" showInputMessage="1" showErrorMessage="1" prompt="Son los efectos ocasionados por la ocurrencia de un riesgo que afecta los objetivos o procesos de la entidad. Pueden ser una pérdida, un daño, un perjuicio, un detrimento." sqref="M9:M11" xr:uid="{68019778-781A-48CB-9D22-C52F1C8D77C1}"/>
    <dataValidation type="list" allowBlank="1" showInputMessage="1" showErrorMessage="1" sqref="BG12:BG21" xr:uid="{71ED4D9E-C121-4CE0-B6FB-86BFDEFD35E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7BD87EFD-314A-4C83-B2B9-03EBEC5C496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F3CE5757-815C-4A66-83DE-43039C427E4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373E756-CC04-44EE-BD35-771AAFBCEE1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9576277-6B84-4466-991E-EF281FBB989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D093546-813F-4EF5-8ACE-EB8BCD196822}">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124115CE-6EA9-4A1C-89E0-78BC0C9E6290}">
      <formula1>"Adecuado,Inadecuado,Escoger un dato de la lista desplegable"</formula1>
    </dataValidation>
    <dataValidation type="list" allowBlank="1" showInputMessage="1" showErrorMessage="1" prompt="¿Existen un responsable asignado a la ejecución del control?" sqref="AW12:AW21" xr:uid="{F161026B-A4B8-4E1C-A9E5-90D95BB4FA25}">
      <formula1>"Asignado,No Asignado,Escoger un dato de la lista desplegable"</formula1>
    </dataValidation>
    <dataValidation type="list" allowBlank="1" showInputMessage="1" showErrorMessage="1" sqref="AV12:AV21" xr:uid="{05F83CD2-CD89-4EA4-B3BD-74EDAA6FF76F}">
      <formula1>"Escoger un dato de la lista desplegable,Preventivo,Detectivo"</formula1>
    </dataValidation>
    <dataValidation type="list" allowBlank="1" showInputMessage="1" showErrorMessage="1" sqref="AQ12:AQ21" xr:uid="{4CDFC9CF-CF90-45D6-B33E-B1439F98068A}">
      <formula1>"Escoger un dato de la lista desplegable,Por Tramite, Diario, Semanal, Quincenal, Mensual, Bimestral, Trimestral, Semestral,Anual"</formula1>
    </dataValidation>
    <dataValidation type="list" allowBlank="1" showInputMessage="1" showErrorMessage="1" sqref="F12:I21" xr:uid="{406F9CAF-A68D-4B66-A221-BD46DAA70D3A}">
      <formula1>"SI,NO,Escoger un dato de la lista desplegable"</formula1>
    </dataValidation>
    <dataValidation type="list" allowBlank="1" showInputMessage="1" showErrorMessage="1" sqref="N12:N21" xr:uid="{CD06F470-3F2E-4E39-995E-006DE41DF64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79B1B15-D328-4300-9D9B-FAA741A11357}">
          <x14:formula1>
            <xm:f>DATOS!$J$15:$J$19</xm:f>
          </x14:formula1>
          <xm:sqref>AM12:AM21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5B69-CC52-46CE-82C7-F02B4759F7BA}">
  <sheetPr>
    <pageSetUpPr fitToPage="1"/>
  </sheetPr>
  <dimension ref="B2:BS21"/>
  <sheetViews>
    <sheetView zoomScale="40" zoomScaleNormal="40" workbookViewId="0">
      <selection activeCell="L13" sqref="L13"/>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6" width="22.44140625" style="77" customWidth="1"/>
    <col min="47" max="47" width="32.33203125" style="77" customWidth="1"/>
    <col min="48"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8">
        <v>1</v>
      </c>
      <c r="R11" s="88">
        <v>2</v>
      </c>
      <c r="S11" s="88">
        <v>3</v>
      </c>
      <c r="T11" s="88">
        <v>4</v>
      </c>
      <c r="U11" s="88">
        <v>5</v>
      </c>
      <c r="V11" s="88">
        <v>6</v>
      </c>
      <c r="W11" s="88">
        <v>7</v>
      </c>
      <c r="X11" s="88">
        <v>8</v>
      </c>
      <c r="Y11" s="88">
        <v>9</v>
      </c>
      <c r="Z11" s="88">
        <v>10</v>
      </c>
      <c r="AA11" s="88">
        <v>11</v>
      </c>
      <c r="AB11" s="88">
        <v>12</v>
      </c>
      <c r="AC11" s="88">
        <v>13</v>
      </c>
      <c r="AD11" s="88">
        <v>14</v>
      </c>
      <c r="AE11" s="88">
        <v>15</v>
      </c>
      <c r="AF11" s="88">
        <v>16</v>
      </c>
      <c r="AG11" s="88">
        <v>17</v>
      </c>
      <c r="AH11" s="88">
        <v>18</v>
      </c>
      <c r="AI11" s="88">
        <v>19</v>
      </c>
      <c r="AJ11" s="198"/>
      <c r="AK11" s="198"/>
      <c r="AL11" s="198"/>
      <c r="AM11" s="200"/>
      <c r="AN11" s="196"/>
      <c r="AO11" s="190"/>
      <c r="AP11" s="190"/>
      <c r="AQ11" s="190"/>
      <c r="AR11" s="190"/>
      <c r="AS11" s="190"/>
      <c r="AT11" s="190"/>
      <c r="AU11" s="190"/>
      <c r="AV11" s="190"/>
      <c r="AW11" s="86" t="s">
        <v>117</v>
      </c>
      <c r="AX11" s="86" t="s">
        <v>118</v>
      </c>
      <c r="AY11" s="86">
        <v>2</v>
      </c>
      <c r="AZ11" s="86">
        <v>3</v>
      </c>
      <c r="BA11" s="86">
        <v>4</v>
      </c>
      <c r="BB11" s="86">
        <v>5</v>
      </c>
      <c r="BC11" s="86">
        <v>6</v>
      </c>
      <c r="BD11" s="184"/>
      <c r="BE11" s="185"/>
      <c r="BF11" s="187"/>
      <c r="BG11" s="184"/>
      <c r="BH11" s="185"/>
      <c r="BI11" s="187"/>
      <c r="BJ11" s="184"/>
      <c r="BK11" s="185"/>
      <c r="BL11" s="189"/>
      <c r="BM11" s="191"/>
      <c r="BN11" s="193"/>
      <c r="BO11" s="174" t="s">
        <v>112</v>
      </c>
      <c r="BP11" s="175"/>
      <c r="BQ11" s="87" t="s">
        <v>114</v>
      </c>
      <c r="BR11" s="87" t="s">
        <v>119</v>
      </c>
      <c r="BS11" s="230"/>
    </row>
    <row r="12" spans="2:71" s="57" customFormat="1" ht="211.2" x14ac:dyDescent="0.3">
      <c r="B12" s="162">
        <v>1</v>
      </c>
      <c r="C12" s="165" t="s">
        <v>45</v>
      </c>
      <c r="D12" s="271" t="s">
        <v>818</v>
      </c>
      <c r="E12" s="271" t="s">
        <v>817</v>
      </c>
      <c r="F12" s="271" t="s">
        <v>170</v>
      </c>
      <c r="G12" s="271" t="s">
        <v>170</v>
      </c>
      <c r="H12" s="271" t="s">
        <v>170</v>
      </c>
      <c r="I12" s="271" t="s">
        <v>170</v>
      </c>
      <c r="J12" s="155" t="str">
        <f>IF(AND((F12="SI"),(G12="SI"),(H12="SI"),(I12="SI")),"Si es Riesgo de Corrupción","No es Riesgo de Corrupción")</f>
        <v>Si es Riesgo de Corrupción</v>
      </c>
      <c r="K12" s="50">
        <v>1</v>
      </c>
      <c r="L12" s="51" t="s">
        <v>824</v>
      </c>
      <c r="M12" s="157" t="s">
        <v>823</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170</v>
      </c>
      <c r="S12" s="148" t="s">
        <v>173</v>
      </c>
      <c r="T12" s="148" t="s">
        <v>170</v>
      </c>
      <c r="U12" s="148" t="s">
        <v>170</v>
      </c>
      <c r="V12" s="148" t="s">
        <v>170</v>
      </c>
      <c r="W12" s="148" t="s">
        <v>170</v>
      </c>
      <c r="X12" s="148" t="s">
        <v>173</v>
      </c>
      <c r="Y12" s="148" t="s">
        <v>170</v>
      </c>
      <c r="Z12" s="148" t="s">
        <v>170</v>
      </c>
      <c r="AA12" s="148" t="s">
        <v>170</v>
      </c>
      <c r="AB12" s="148" t="s">
        <v>170</v>
      </c>
      <c r="AC12" s="148" t="s">
        <v>170</v>
      </c>
      <c r="AD12" s="148" t="s">
        <v>170</v>
      </c>
      <c r="AE12" s="148" t="s">
        <v>170</v>
      </c>
      <c r="AF12" s="148" t="s">
        <v>170</v>
      </c>
      <c r="AG12" s="148" t="s">
        <v>170</v>
      </c>
      <c r="AH12" s="148" t="s">
        <v>170</v>
      </c>
      <c r="AI12" s="148" t="s">
        <v>170</v>
      </c>
      <c r="AJ12" s="148" t="str">
        <f t="shared" ref="AJ12" si="0">IF(AF12="SI","Impacto Catastrófico por lesoines o perdida de vidas humanas",(COUNTIF(Q12:AE21,"SI")+COUNTIF(AG12:AI21,"SI")))</f>
        <v>Impacto Catastrófico por lesoines o perdida de vidas humanas</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852</v>
      </c>
      <c r="AP12" s="53" t="s">
        <v>825</v>
      </c>
      <c r="AQ12" s="53" t="s">
        <v>201</v>
      </c>
      <c r="AR12" s="53" t="s">
        <v>826</v>
      </c>
      <c r="AS12" s="53" t="s">
        <v>827</v>
      </c>
      <c r="AT12" s="53" t="s">
        <v>828</v>
      </c>
      <c r="AU12" s="53" t="s">
        <v>829</v>
      </c>
      <c r="AV12" s="53" t="s">
        <v>178</v>
      </c>
      <c r="AW12" s="89" t="s">
        <v>179</v>
      </c>
      <c r="AX12" s="89" t="s">
        <v>180</v>
      </c>
      <c r="AY12" s="89" t="s">
        <v>181</v>
      </c>
      <c r="AZ12" s="89" t="s">
        <v>182</v>
      </c>
      <c r="BA12" s="89" t="s">
        <v>183</v>
      </c>
      <c r="BB12" s="89" t="s">
        <v>184</v>
      </c>
      <c r="BC12" s="89" t="s">
        <v>206</v>
      </c>
      <c r="BD12" s="89">
        <f t="shared" ref="BD12:BD21" si="1">IF(AW12="Asignado",15,0)+IF(AX12="Adecuado",15,0)+IF(AY12="Oportuna",15,0)+IF(AZ12="Prevenir",15,IF(AZ12="Detectar",10,0))+IF(BA12="Confiable",15,0)+IF(BB12="Se investigan y resuelven oportunamente",15,0)+IF(BC12="Completa",10,IF(BC12="Incompleta",5,0))</f>
        <v>100</v>
      </c>
      <c r="BE12" s="89" t="str">
        <f t="shared" ref="BE12:BE21" si="2">IF(BD12&lt;=85,"Débil",IF(AND(BD12&gt;=86,BD12&lt;=94),"Moderado","Fuerte"))</f>
        <v>Fuerte</v>
      </c>
      <c r="BF12" s="53"/>
      <c r="BG12" s="55" t="s">
        <v>186</v>
      </c>
      <c r="BH12" s="89" t="str">
        <f t="shared" ref="BH12:BH21" si="3">IF(BG12="Débil","No se ejecuta",IF(BG12="Moderado","Algunas veces se ejecuta",IF(BG12="FUERTE","Siempre se ejecuta","Casilla formulada")))</f>
        <v>Siempre se ejecuta</v>
      </c>
      <c r="BI12" s="53"/>
      <c r="BJ12" s="89"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9">
        <f t="shared" ref="BK12:BK21" si="5">IF(BJ12="DÉBIL",0,IF(BJ12="MODERADO",50,IF(BJ12="FUERTE",100,"")))</f>
        <v>100</v>
      </c>
      <c r="BL12" s="89" t="str">
        <f t="shared" ref="BL12:BL2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127" t="s">
        <v>861</v>
      </c>
    </row>
    <row r="13" spans="2:71" s="57" customFormat="1" ht="211.2" x14ac:dyDescent="0.3">
      <c r="B13" s="163"/>
      <c r="C13" s="166"/>
      <c r="D13" s="155"/>
      <c r="E13" s="155"/>
      <c r="F13" s="155"/>
      <c r="G13" s="155"/>
      <c r="H13" s="155"/>
      <c r="I13" s="155"/>
      <c r="J13" s="155"/>
      <c r="K13" s="58">
        <v>2</v>
      </c>
      <c r="L13" s="59" t="s">
        <v>819</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853</v>
      </c>
      <c r="AP13" s="61" t="s">
        <v>830</v>
      </c>
      <c r="AQ13" s="61" t="s">
        <v>201</v>
      </c>
      <c r="AR13" s="61" t="s">
        <v>831</v>
      </c>
      <c r="AS13" s="61" t="s">
        <v>832</v>
      </c>
      <c r="AT13" s="61" t="s">
        <v>833</v>
      </c>
      <c r="AU13" s="61" t="s">
        <v>854</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134"/>
      <c r="BN13" s="137"/>
      <c r="BO13" s="169"/>
      <c r="BP13" s="143"/>
      <c r="BQ13" s="125"/>
      <c r="BR13" s="125"/>
      <c r="BS13" s="128"/>
    </row>
    <row r="14" spans="2:71" s="57" customFormat="1" ht="211.2" x14ac:dyDescent="0.3">
      <c r="B14" s="163"/>
      <c r="C14" s="166"/>
      <c r="D14" s="155"/>
      <c r="E14" s="155"/>
      <c r="F14" s="155"/>
      <c r="G14" s="155"/>
      <c r="H14" s="155"/>
      <c r="I14" s="155"/>
      <c r="J14" s="155"/>
      <c r="K14" s="64">
        <v>3</v>
      </c>
      <c r="L14" s="65" t="s">
        <v>820</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849</v>
      </c>
      <c r="AP14" s="67" t="s">
        <v>834</v>
      </c>
      <c r="AQ14" s="67" t="s">
        <v>201</v>
      </c>
      <c r="AR14" s="67" t="s">
        <v>835</v>
      </c>
      <c r="AS14" s="67" t="s">
        <v>836</v>
      </c>
      <c r="AT14" s="67" t="s">
        <v>837</v>
      </c>
      <c r="AU14" s="67" t="s">
        <v>838</v>
      </c>
      <c r="AV14" s="67" t="s">
        <v>178</v>
      </c>
      <c r="AW14" s="90" t="s">
        <v>179</v>
      </c>
      <c r="AX14" s="90" t="s">
        <v>180</v>
      </c>
      <c r="AY14" s="90" t="s">
        <v>181</v>
      </c>
      <c r="AZ14" s="90" t="s">
        <v>182</v>
      </c>
      <c r="BA14" s="90" t="s">
        <v>183</v>
      </c>
      <c r="BB14" s="90" t="s">
        <v>184</v>
      </c>
      <c r="BC14" s="90" t="s">
        <v>206</v>
      </c>
      <c r="BD14" s="90">
        <f t="shared" si="1"/>
        <v>100</v>
      </c>
      <c r="BE14" s="90" t="str">
        <f t="shared" si="2"/>
        <v>Fuerte</v>
      </c>
      <c r="BF14" s="67"/>
      <c r="BG14" s="69" t="s">
        <v>186</v>
      </c>
      <c r="BH14" s="90" t="str">
        <f t="shared" si="3"/>
        <v>Siempre se ejecuta</v>
      </c>
      <c r="BI14" s="67"/>
      <c r="BJ14" s="90" t="str">
        <f t="shared" si="4"/>
        <v>FUERTE</v>
      </c>
      <c r="BK14" s="90">
        <f t="shared" si="5"/>
        <v>100</v>
      </c>
      <c r="BL14" s="90" t="str">
        <f t="shared" si="6"/>
        <v>NO</v>
      </c>
      <c r="BM14" s="134"/>
      <c r="BN14" s="137"/>
      <c r="BO14" s="169"/>
      <c r="BP14" s="143"/>
      <c r="BQ14" s="125"/>
      <c r="BR14" s="125"/>
      <c r="BS14" s="128"/>
    </row>
    <row r="15" spans="2:71" s="57" customFormat="1" ht="382.8" x14ac:dyDescent="0.3">
      <c r="B15" s="163"/>
      <c r="C15" s="166"/>
      <c r="D15" s="155"/>
      <c r="E15" s="155"/>
      <c r="F15" s="155"/>
      <c r="G15" s="155"/>
      <c r="H15" s="155"/>
      <c r="I15" s="155"/>
      <c r="J15" s="155"/>
      <c r="K15" s="58">
        <v>4</v>
      </c>
      <c r="L15" s="59" t="s">
        <v>821</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855</v>
      </c>
      <c r="AP15" s="61" t="s">
        <v>839</v>
      </c>
      <c r="AQ15" s="61" t="s">
        <v>201</v>
      </c>
      <c r="AR15" s="61" t="s">
        <v>856</v>
      </c>
      <c r="AS15" s="61" t="s">
        <v>857</v>
      </c>
      <c r="AT15" s="61" t="s">
        <v>858</v>
      </c>
      <c r="AU15" s="61" t="s">
        <v>859</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134"/>
      <c r="BN15" s="137"/>
      <c r="BO15" s="169"/>
      <c r="BP15" s="143"/>
      <c r="BQ15" s="125"/>
      <c r="BR15" s="125"/>
      <c r="BS15" s="128"/>
    </row>
    <row r="16" spans="2:71" s="57" customFormat="1" ht="250.8" x14ac:dyDescent="0.3">
      <c r="B16" s="163"/>
      <c r="C16" s="166"/>
      <c r="D16" s="155"/>
      <c r="E16" s="155"/>
      <c r="F16" s="155"/>
      <c r="G16" s="155"/>
      <c r="H16" s="155"/>
      <c r="I16" s="155"/>
      <c r="J16" s="155"/>
      <c r="K16" s="64">
        <v>5</v>
      </c>
      <c r="L16" s="65" t="s">
        <v>822</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860</v>
      </c>
      <c r="AP16" s="67" t="s">
        <v>840</v>
      </c>
      <c r="AQ16" s="67" t="s">
        <v>201</v>
      </c>
      <c r="AR16" s="67" t="s">
        <v>841</v>
      </c>
      <c r="AS16" s="67" t="s">
        <v>842</v>
      </c>
      <c r="AT16" s="67" t="s">
        <v>843</v>
      </c>
      <c r="AU16" s="67" t="s">
        <v>844</v>
      </c>
      <c r="AV16" s="67" t="s">
        <v>178</v>
      </c>
      <c r="AW16" s="90" t="s">
        <v>179</v>
      </c>
      <c r="AX16" s="90" t="s">
        <v>180</v>
      </c>
      <c r="AY16" s="90" t="s">
        <v>181</v>
      </c>
      <c r="AZ16" s="90" t="s">
        <v>182</v>
      </c>
      <c r="BA16" s="90" t="s">
        <v>183</v>
      </c>
      <c r="BB16" s="90" t="s">
        <v>184</v>
      </c>
      <c r="BC16" s="90" t="s">
        <v>206</v>
      </c>
      <c r="BD16" s="90">
        <f t="shared" si="1"/>
        <v>100</v>
      </c>
      <c r="BE16" s="90" t="str">
        <f t="shared" si="2"/>
        <v>Fuerte</v>
      </c>
      <c r="BF16" s="67"/>
      <c r="BG16" s="69" t="s">
        <v>186</v>
      </c>
      <c r="BH16" s="90" t="str">
        <f t="shared" si="3"/>
        <v>Siempre se ejecuta</v>
      </c>
      <c r="BI16" s="67"/>
      <c r="BJ16" s="90" t="str">
        <f t="shared" si="4"/>
        <v>FUERTE</v>
      </c>
      <c r="BK16" s="90">
        <f t="shared" si="5"/>
        <v>100</v>
      </c>
      <c r="BL16" s="90" t="str">
        <f t="shared" si="6"/>
        <v>NO</v>
      </c>
      <c r="BM16" s="134"/>
      <c r="BN16" s="137"/>
      <c r="BO16" s="169"/>
      <c r="BP16" s="143"/>
      <c r="BQ16" s="125"/>
      <c r="BR16" s="125"/>
      <c r="BS16" s="128"/>
    </row>
    <row r="17" spans="2:71" s="57" customFormat="1" ht="184.8" x14ac:dyDescent="0.3">
      <c r="B17" s="163"/>
      <c r="C17" s="166"/>
      <c r="D17" s="155"/>
      <c r="E17" s="155"/>
      <c r="F17" s="155"/>
      <c r="G17" s="155"/>
      <c r="H17" s="155"/>
      <c r="I17" s="155"/>
      <c r="J17" s="155"/>
      <c r="K17" s="58">
        <v>6</v>
      </c>
      <c r="L17" s="59" t="s">
        <v>819</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850</v>
      </c>
      <c r="AP17" s="61" t="s">
        <v>845</v>
      </c>
      <c r="AQ17" s="61" t="s">
        <v>201</v>
      </c>
      <c r="AR17" s="61" t="s">
        <v>846</v>
      </c>
      <c r="AS17" s="61" t="s">
        <v>847</v>
      </c>
      <c r="AT17" s="61" t="s">
        <v>848</v>
      </c>
      <c r="AU17" s="61" t="s">
        <v>851</v>
      </c>
      <c r="AV17" s="61" t="s">
        <v>178</v>
      </c>
      <c r="AW17" s="62" t="s">
        <v>179</v>
      </c>
      <c r="AX17" s="62" t="s">
        <v>180</v>
      </c>
      <c r="AY17" s="62" t="s">
        <v>181</v>
      </c>
      <c r="AZ17" s="62" t="s">
        <v>182</v>
      </c>
      <c r="BA17" s="62" t="s">
        <v>183</v>
      </c>
      <c r="BB17" s="62" t="s">
        <v>184</v>
      </c>
      <c r="BC17" s="62" t="s">
        <v>206</v>
      </c>
      <c r="BD17" s="62">
        <f t="shared" si="1"/>
        <v>100</v>
      </c>
      <c r="BE17" s="62" t="str">
        <f t="shared" si="2"/>
        <v>Fuerte</v>
      </c>
      <c r="BF17" s="61"/>
      <c r="BG17" s="63" t="s">
        <v>186</v>
      </c>
      <c r="BH17" s="62" t="str">
        <f t="shared" si="3"/>
        <v>Siempre se ejecuta</v>
      </c>
      <c r="BI17" s="61"/>
      <c r="BJ17" s="62" t="str">
        <f t="shared" si="4"/>
        <v>FUERTE</v>
      </c>
      <c r="BK17" s="62">
        <f t="shared" si="5"/>
        <v>100</v>
      </c>
      <c r="BL17" s="62" t="str">
        <f t="shared" si="6"/>
        <v>NO</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sheetData>
  <sheetProtection algorithmName="SHA-512" hashValue="mti3z2aD7vQz+10Y5A93Fsbf7sUdkruJlHgdgJ5fz+PP4fudOfw5wrUkgSMidu87wfjnC/STGhTuE5QQulWZTw==" saltValue="8SBqOfPc/tvXsjDIcAFJSg==" spinCount="100000" sheet="1" objects="1" scenarios="1"/>
  <mergeCells count="94">
    <mergeCell ref="BR12:BR21"/>
    <mergeCell ref="BS12:BS2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O12:O21"/>
    <mergeCell ref="P12:P21"/>
    <mergeCell ref="Q12:Q21"/>
    <mergeCell ref="R12:R21"/>
    <mergeCell ref="S12:S21"/>
    <mergeCell ref="T12:T21"/>
    <mergeCell ref="G12:G21"/>
    <mergeCell ref="H12:H21"/>
    <mergeCell ref="I12:I21"/>
    <mergeCell ref="J12:J21"/>
    <mergeCell ref="M12:M21"/>
    <mergeCell ref="N12:N2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BF9:BF11"/>
    <mergeCell ref="AN9:AN11"/>
    <mergeCell ref="AO9:AO11"/>
    <mergeCell ref="AP9:AP11"/>
    <mergeCell ref="AQ9:AQ11"/>
    <mergeCell ref="AR9:AR11"/>
    <mergeCell ref="AS9:AS11"/>
    <mergeCell ref="BO8:BR10"/>
    <mergeCell ref="BS8:BS11"/>
    <mergeCell ref="B9:B11"/>
    <mergeCell ref="C9:C11"/>
    <mergeCell ref="D9:D11"/>
    <mergeCell ref="E9:E11"/>
    <mergeCell ref="F9:J9"/>
    <mergeCell ref="K9:L11"/>
    <mergeCell ref="M9:M11"/>
    <mergeCell ref="N9:AM9"/>
    <mergeCell ref="C6:D6"/>
    <mergeCell ref="E6:I6"/>
    <mergeCell ref="B8:M8"/>
    <mergeCell ref="N8:AM8"/>
    <mergeCell ref="AN8:AV8"/>
    <mergeCell ref="AW8:BN8"/>
    <mergeCell ref="B2:D4"/>
    <mergeCell ref="E2:BS2"/>
    <mergeCell ref="E3:BS3"/>
    <mergeCell ref="E4:R4"/>
    <mergeCell ref="S4:AT4"/>
    <mergeCell ref="AU4:BS4"/>
  </mergeCells>
  <conditionalFormatting sqref="J12:J21">
    <cfRule type="containsText" dxfId="628" priority="23" operator="containsText" text="Si es Riesgo de Corrupción">
      <formula>NOT(ISERROR(SEARCH("Si es Riesgo de Corrupción",J12)))</formula>
    </cfRule>
    <cfRule type="containsText" dxfId="627" priority="24" operator="containsText" text="No es Riesgo de Corrupción">
      <formula>NOT(ISERROR(SEARCH("No es Riesgo de Corrupción",J12)))</formula>
    </cfRule>
  </conditionalFormatting>
  <conditionalFormatting sqref="L12:M21">
    <cfRule type="containsText" dxfId="626" priority="22" operator="containsText" text="Espacio para describir ">
      <formula>NOT(ISERROR(SEARCH("Espacio para describir ",L12)))</formula>
    </cfRule>
  </conditionalFormatting>
  <conditionalFormatting sqref="Q12:AI21 AQ12:AQ21 AV12:BC21 BG12:BG21 BO12:BO21 N12:N21">
    <cfRule type="containsText" dxfId="625" priority="21" operator="containsText" text="Escoger un dato de la lista desplegable">
      <formula>NOT(ISERROR(SEARCH("Escoger un dato de la lista desplegable",N12)))</formula>
    </cfRule>
  </conditionalFormatting>
  <conditionalFormatting sqref="AO12:AO21">
    <cfRule type="containsText" dxfId="624" priority="20" operator="containsText" text="REDACTAR CONTROL">
      <formula>NOT(ISERROR(SEARCH("REDACTAR CONTROL",AO12)))</formula>
    </cfRule>
  </conditionalFormatting>
  <conditionalFormatting sqref="AL12 BR12">
    <cfRule type="containsText" dxfId="623" priority="17" operator="containsText" text="Extremo">
      <formula>NOT(ISERROR(SEARCH("Extremo",AL12)))</formula>
    </cfRule>
    <cfRule type="containsText" dxfId="622" priority="18" operator="containsText" text="Alto">
      <formula>NOT(ISERROR(SEARCH("Alto",AL12)))</formula>
    </cfRule>
    <cfRule type="containsText" dxfId="621"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7BDAD12A-249C-499F-842E-F9FF9F7F6151}"/>
    <dataValidation allowBlank="1" showInputMessage="1" showErrorMessage="1" prompt="¿Se deja evidencia o rastro de la ejecución del control, que permita a cualquier tercero con la evidencia, llegar a la misma conclusión?." sqref="BC11" xr:uid="{212BD917-570D-43B4-80D1-178DBE6010AE}"/>
    <dataValidation allowBlank="1" showInputMessage="1" showErrorMessage="1" prompt="¿Las observaciones, desviaciones o diferencias identificadas como resultados de la ejecución del control son investigadas y resueltas de manera oportuna?" sqref="BB11" xr:uid="{05ED3C09-04C2-4998-986D-DB13CE91FB40}"/>
    <dataValidation allowBlank="1" showInputMessage="1" showErrorMessage="1" prompt="¿La fuente de información que se utiliza en el desarrollo del control es información confiable que permita mitigar el riesgo?." sqref="BA11" xr:uid="{306E9974-C5C8-4324-9815-E9C4FC16213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475FE06-45EB-4ABB-8974-5B5BB0A6BFCB}"/>
    <dataValidation allowBlank="1" showInputMessage="1" showErrorMessage="1" prompt="¿La oportunidad en que se ejecuta el control ayuda a prevenir la mitigación del riesgo o a detectar la materialización del riesgo de manera oportuna?" sqref="AY11" xr:uid="{10C959D9-EB6E-4BD5-B167-5AB50A932B66}"/>
    <dataValidation allowBlank="1" showInputMessage="1" showErrorMessage="1" prompt="El responsable tiene autoridad y adecuada segregación de funciones en la ejecución del control?" sqref="AX11" xr:uid="{D1FAC998-F78A-4FC3-8AEF-629F44E4C7EA}"/>
    <dataValidation allowBlank="1" showInputMessage="1" showErrorMessage="1" prompt="¿Existen un responsable asignado a la ejecución del control?" sqref="AW11" xr:uid="{79A46687-95A1-4564-84D9-04769426EBB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769D733-EF7D-429B-9E0A-641980B835A1}"/>
    <dataValidation type="list" allowBlank="1" showInputMessage="1" showErrorMessage="1" prompt="¿Genera Impacto ambiental?" sqref="AI12:AI21" xr:uid="{73CE2A24-23FF-42E1-8C74-F8E665844E0A}">
      <formula1>"SI,NO,Escoger un dato de la lista desplegable"</formula1>
    </dataValidation>
    <dataValidation allowBlank="1" showInputMessage="1" showErrorMessage="1" prompt="¿Genera Impacto ambiental?" sqref="AI11" xr:uid="{8A6AA387-3A5B-4E4D-B963-948CFEDB0BCF}"/>
    <dataValidation type="list" allowBlank="1" showInputMessage="1" showErrorMessage="1" prompt="¿Afectar la imagen nacional?" sqref="AH12:AH21" xr:uid="{80D26CA5-DC09-411C-AABF-16A10883F62C}">
      <formula1>"SI,NO,Escoger un dato de la lista desplegable"</formula1>
    </dataValidation>
    <dataValidation allowBlank="1" showInputMessage="1" showErrorMessage="1" prompt="¿Afectar la imagen nacional?" sqref="AH11" xr:uid="{C9946C23-7562-469F-93BA-D07FED91455D}"/>
    <dataValidation type="list" allowBlank="1" showInputMessage="1" showErrorMessage="1" prompt="¿Afectar la imagen regional?" sqref="AG12:AG21" xr:uid="{55B77785-FD2E-4E51-B53D-524E606CF164}">
      <formula1>"SI,NO,Escoger un dato de la lista desplegable"</formula1>
    </dataValidation>
    <dataValidation allowBlank="1" showInputMessage="1" showErrorMessage="1" prompt="¿Afectar la imagen regional?" sqref="AG11" xr:uid="{07240753-D4CD-4BFB-9E28-E7959CC69C13}"/>
    <dataValidation type="list" allowBlank="1" showInputMessage="1" showErrorMessage="1" prompt="¿Ocasionar lesiones físicas o pérdida de vidas humanas?_x000a_NOTA: si esta respuesta es afirmativa, el impacto sera considerado como catastrófico." sqref="AF12:AF21" xr:uid="{D1A4DA1F-21A0-4678-A069-22B6B41D79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0E9DDC2-72C3-44E1-8507-26A3674A386D}"/>
    <dataValidation type="list" allowBlank="1" showInputMessage="1" showErrorMessage="1" prompt="¿Generar pérdida de credibilidad del sector?" sqref="AE12:AE21" xr:uid="{28397217-6F13-43E1-9A08-04DC32E52B7D}">
      <formula1>"SI,NO,Escoger un dato de la lista desplegable"</formula1>
    </dataValidation>
    <dataValidation allowBlank="1" showInputMessage="1" showErrorMessage="1" prompt="¿Generar pérdida de credibilidad del sector?" sqref="AE11" xr:uid="{133DB97B-5649-4044-BE35-1FDCF77152BE}"/>
    <dataValidation type="list" allowBlank="1" showInputMessage="1" showErrorMessage="1" prompt="¿Dar lugar a procesos penales?" sqref="AD12:AD21" xr:uid="{03E44EF5-369D-4D63-AB5B-95CE868B63DD}">
      <formula1>"SI,NO,Escoger un dato de la lista desplegable"</formula1>
    </dataValidation>
    <dataValidation allowBlank="1" showInputMessage="1" showErrorMessage="1" prompt="¿Dar lugar a procesos penales?" sqref="AD11" xr:uid="{75296CE1-63D8-44E1-9D14-2E763B9FCB2F}"/>
    <dataValidation type="list" allowBlank="1" showInputMessage="1" showErrorMessage="1" prompt="¿Dar lugar a procesos fiscales?" sqref="AC12:AC21" xr:uid="{47BDD606-7836-4FBD-9022-0038C672CA34}">
      <formula1>"SI,NO,Escoger un dato de la lista desplegable"</formula1>
    </dataValidation>
    <dataValidation allowBlank="1" showInputMessage="1" showErrorMessage="1" prompt="¿Dar lugar a procesos fiscales?" sqref="AC11" xr:uid="{C9EB47EE-0359-4504-B4FC-3B1ED30D4309}"/>
    <dataValidation type="list" allowBlank="1" showInputMessage="1" showErrorMessage="1" prompt="¿Dar lugar a procesos disciplinarios?" sqref="AB12:AB21" xr:uid="{583FCF44-423C-40B2-B02A-C346B16D2C1F}">
      <formula1>"SI,NO,Escoger un dato de la lista desplegable"</formula1>
    </dataValidation>
    <dataValidation allowBlank="1" showInputMessage="1" showErrorMessage="1" prompt="¿Dar lugar a procesos disciplinarios?" sqref="AB11" xr:uid="{4859AE4D-EB21-4D3A-947A-92C3C691A563}"/>
    <dataValidation type="list" allowBlank="1" showInputMessage="1" showErrorMessage="1" prompt="¿Dar lugar a procesos sancionatorios?" sqref="AA12:AA21" xr:uid="{7EE5ABF6-A1F8-4E1E-8EB7-203130F2BD69}">
      <formula1>"SI,NO,Escoger un dato de la lista desplegable"</formula1>
    </dataValidation>
    <dataValidation allowBlank="1" showInputMessage="1" showErrorMessage="1" prompt="¿Dar lugar a procesos sancionatorios?" sqref="AA11" xr:uid="{63439D9D-6CB9-4E3B-B805-DB5BE85BFC6C}"/>
    <dataValidation type="list" allowBlank="1" showInputMessage="1" showErrorMessage="1" prompt="¿Generar intervención de los órganos de control, de la Fiscalía, u otro ente?" sqref="Z12:Z21" xr:uid="{BB49AC0E-DE2E-4579-9824-FF338436638E}">
      <formula1>"SI,NO,Escoger un dato de la lista desplegable"</formula1>
    </dataValidation>
    <dataValidation allowBlank="1" showInputMessage="1" showErrorMessage="1" prompt="¿Generar intervención de los órganos de control, de la Fiscalía, u otro ente?" sqref="Z11" xr:uid="{E2C2F686-BD3D-48C2-866E-EC2003B3E779}"/>
    <dataValidation type="list" allowBlank="1" showInputMessage="1" showErrorMessage="1" prompt="¿Generar pérdida de información de la Entidad?" sqref="Y12:Y21" xr:uid="{5CB741C6-42B7-4EF6-A587-30F316DF77CE}">
      <formula1>"SI,NO,Escoger un dato de la lista desplegable"</formula1>
    </dataValidation>
    <dataValidation allowBlank="1" showInputMessage="1" showErrorMessage="1" prompt="¿Generar pérdida de información de la Entidad?" sqref="Y11" xr:uid="{7BCC850C-B606-4123-8959-2715320E9DE8}"/>
    <dataValidation type="list" allowBlank="1" showInputMessage="1" showErrorMessage="1" prompt="¿Dar lugar al detrimento de calidad de vida de la comunidad por la pérdida del bien o servicios o los recursos públicos?" sqref="X12:X21" xr:uid="{089F2F7F-F350-4BDD-8532-5A6C3899848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D2A2BF6-7903-42C0-9558-D0AF5B651658}"/>
    <dataValidation type="list" allowBlank="1" showInputMessage="1" showErrorMessage="1" prompt="¿Afectar la generación de los productos o la prestación de servicios?" sqref="W12:W21" xr:uid="{853F4B84-9D1A-4E87-B4E6-D8AE292E507A}">
      <formula1>"SI,NO,Escoger un dato de la lista desplegable"</formula1>
    </dataValidation>
    <dataValidation allowBlank="1" showInputMessage="1" showErrorMessage="1" prompt="¿Afectar la generación de los productos o la prestación de servicios?" sqref="W11" xr:uid="{CC1899D9-E0D8-4ABF-A388-C22C6E37FABA}"/>
    <dataValidation type="list" allowBlank="1" showInputMessage="1" showErrorMessage="1" prompt="¿Generar pérdida de recursos económicos?" sqref="V12:V21" xr:uid="{32148D3E-81AF-448E-BDF2-13D3F453D9CC}">
      <formula1>"SI,NO,Escoger un dato de la lista desplegable"</formula1>
    </dataValidation>
    <dataValidation allowBlank="1" showInputMessage="1" showErrorMessage="1" prompt="¿Generar pérdida de recursos económicos?" sqref="V11" xr:uid="{B4ADF73E-1AEF-4C11-AD67-968920815BB3}"/>
    <dataValidation type="list" allowBlank="1" showInputMessage="1" showErrorMessage="1" prompt="¿Generar pérdida de confianza de la Entidad, afectando su reputación?" sqref="U12:U21" xr:uid="{A8212852-4661-42F8-B095-0E38F03D6881}">
      <formula1>"SI,NO,Escoger un dato de la lista desplegable"</formula1>
    </dataValidation>
    <dataValidation allowBlank="1" showInputMessage="1" showErrorMessage="1" prompt="¿Generar pérdida de confianza de la Entidad, afectando su reputación?" sqref="U11" xr:uid="{57586775-4FEC-4602-ACD2-0DB5C10DE10B}"/>
    <dataValidation type="list" allowBlank="1" showInputMessage="1" showErrorMessage="1" prompt="¿Afectar el cumplimiento de la misión del sector al que pertenece la Entidad?" sqref="T12:T21" xr:uid="{B78795B3-03E9-44A2-B6E5-9F5A18625B86}">
      <formula1>"SI,NO,Escoger un dato de la lista desplegable"</formula1>
    </dataValidation>
    <dataValidation allowBlank="1" showInputMessage="1" showErrorMessage="1" prompt="¿Afectar el cumplimiento de la misión del sector al que pertenece la Entidad?" sqref="T11" xr:uid="{50865874-23B0-4BE0-A547-6F0F2FEBED2F}"/>
    <dataValidation type="list" allowBlank="1" showInputMessage="1" showErrorMessage="1" prompt="¿Afectar el cumplimiento de misión de la Entidad?" sqref="S12:S21" xr:uid="{B7BD1E0C-F7F0-474F-B8D5-74BCACB0F81F}">
      <formula1>"SI,NO,Escoger un dato de la lista desplegable"</formula1>
    </dataValidation>
    <dataValidation allowBlank="1" showInputMessage="1" showErrorMessage="1" prompt="¿Afectar el cumplimiento de misión de la Entidad?" sqref="S11" xr:uid="{FA99BE43-EE71-4CE6-8F3C-D5C4A79995AF}"/>
    <dataValidation type="list" allowBlank="1" showInputMessage="1" showErrorMessage="1" prompt="¿Afectar el cumplimiento de metas y objetivos de la dependencia?" sqref="R12:R21" xr:uid="{EF55D9A3-4E6E-4D1D-9EAF-3165C1ABEB74}">
      <formula1>"SI,NO,Escoger un dato de la lista desplegable"</formula1>
    </dataValidation>
    <dataValidation allowBlank="1" showInputMessage="1" showErrorMessage="1" prompt="¿Afectar el cumplimiento de metas y objetivos de la dependencia?" sqref="R11" xr:uid="{687885D3-5BCD-49DE-9DEE-35B41A8671C1}"/>
    <dataValidation type="list" allowBlank="1" showInputMessage="1" showErrorMessage="1" prompt="¿Afectar al grupo de funcionarios del proceso?" sqref="Q12:Q21" xr:uid="{9EE6342F-3521-4EE4-BD0A-253542B17633}">
      <formula1>"SI,NO,Escoger un dato de la lista desplegable"</formula1>
    </dataValidation>
    <dataValidation allowBlank="1" showInputMessage="1" showErrorMessage="1" prompt="¿Afectar al grupo de funcionarios del proceso?" sqref="Q11" xr:uid="{165477D5-C4F8-4521-8313-250BB7BFE265}"/>
    <dataValidation allowBlank="1" showInputMessage="1" showErrorMessage="1" prompt="Son los efectos ocasionados por la ocurrencia de un riesgo que afecta los objetivos o procesos de la entidad. Pueden ser una pérdida, un daño, un perjuicio, un detrimento." sqref="M9:M11" xr:uid="{87B62C1E-8BE9-415A-A5DA-8D46456E269E}"/>
    <dataValidation type="list" allowBlank="1" showInputMessage="1" showErrorMessage="1" sqref="BG12:BG21" xr:uid="{B5128103-3547-4364-B491-F31AB05CADD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173A33EA-30D6-4D06-9910-C2487750469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38CE2AA3-2AC2-4C52-8E9A-DBA6DA01D7A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DD84D5B-C856-424A-BFFA-A9043693B7A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F9104B4-8B9A-4577-8E85-A95DB38C9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1F1987E2-441E-4F9E-B742-1B9C81D985F8}">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F70337-865D-4DE1-9CBA-8493C29CAEEB}">
      <formula1>"Adecuado,Inadecuado,Escoger un dato de la lista desplegable"</formula1>
    </dataValidation>
    <dataValidation type="list" allowBlank="1" showInputMessage="1" showErrorMessage="1" prompt="¿Existen un responsable asignado a la ejecución del control?" sqref="AW12:AW21" xr:uid="{F5F54027-EE91-41DD-B146-B4C8491011F5}">
      <formula1>"Asignado,No Asignado,Escoger un dato de la lista desplegable"</formula1>
    </dataValidation>
    <dataValidation type="list" allowBlank="1" showInputMessage="1" showErrorMessage="1" sqref="AV12:AV21" xr:uid="{6EB7E82E-B946-465D-94E1-854ED15F8A47}">
      <formula1>"Escoger un dato de la lista desplegable,Preventivo,Detectivo"</formula1>
    </dataValidation>
    <dataValidation type="list" allowBlank="1" showInputMessage="1" showErrorMessage="1" sqref="AQ12:AQ21" xr:uid="{D0602A4B-1AED-4B6E-81FD-7E73DEEB372C}">
      <formula1>"Escoger un dato de la lista desplegable,Por Tramite, Diario, Semanal, Quincenal, Mensual, Bimestral, Trimestral, Semestral,Anual"</formula1>
    </dataValidation>
    <dataValidation type="list" allowBlank="1" showInputMessage="1" showErrorMessage="1" sqref="F12:I21" xr:uid="{FBB6A59F-E9A2-403C-B785-19738EE305D0}">
      <formula1>"SI,NO,Escoger un dato de la lista desplegable"</formula1>
    </dataValidation>
    <dataValidation type="list" allowBlank="1" showInputMessage="1" showErrorMessage="1" sqref="N12:N21" xr:uid="{421A59AF-57BB-420C-8F74-2DADE526770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0B32E33-753F-4E95-A409-F674E1264CC2}">
          <x14:formula1>
            <xm:f>DATOS!$J$15:$J$19</xm:f>
          </x14:formula1>
          <xm:sqref>AM12:AM21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D5B5-67CA-4AC2-B9A4-48B4F2ED6471}">
  <sheetPr>
    <pageSetUpPr fitToPage="1"/>
  </sheetPr>
  <dimension ref="B2:BS64"/>
  <sheetViews>
    <sheetView zoomScale="60" zoomScaleNormal="60" workbookViewId="0">
      <selection activeCell="G12" sqref="G12:G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44918</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198"/>
      <c r="AK11" s="198"/>
      <c r="AL11" s="198"/>
      <c r="AM11" s="200"/>
      <c r="AN11" s="196"/>
      <c r="AO11" s="190"/>
      <c r="AP11" s="190"/>
      <c r="AQ11" s="190"/>
      <c r="AR11" s="190"/>
      <c r="AS11" s="190"/>
      <c r="AT11" s="190"/>
      <c r="AU11" s="190"/>
      <c r="AV11" s="190"/>
      <c r="AW11" s="48" t="s">
        <v>117</v>
      </c>
      <c r="AX11" s="48" t="s">
        <v>118</v>
      </c>
      <c r="AY11" s="48">
        <v>2</v>
      </c>
      <c r="AZ11" s="48">
        <v>3</v>
      </c>
      <c r="BA11" s="48">
        <v>4</v>
      </c>
      <c r="BB11" s="48">
        <v>5</v>
      </c>
      <c r="BC11" s="48">
        <v>6</v>
      </c>
      <c r="BD11" s="184"/>
      <c r="BE11" s="185"/>
      <c r="BF11" s="187"/>
      <c r="BG11" s="184"/>
      <c r="BH11" s="185"/>
      <c r="BI11" s="187"/>
      <c r="BJ11" s="184"/>
      <c r="BK11" s="185"/>
      <c r="BL11" s="189"/>
      <c r="BM11" s="191"/>
      <c r="BN11" s="193"/>
      <c r="BO11" s="174" t="s">
        <v>112</v>
      </c>
      <c r="BP11" s="175"/>
      <c r="BQ11" s="49" t="s">
        <v>114</v>
      </c>
      <c r="BR11" s="49" t="s">
        <v>119</v>
      </c>
      <c r="BS11" s="230"/>
    </row>
    <row r="12" spans="2:71" s="57" customFormat="1" ht="258" customHeight="1" x14ac:dyDescent="0.3">
      <c r="B12" s="162">
        <v>1</v>
      </c>
      <c r="C12" s="165" t="s">
        <v>35</v>
      </c>
      <c r="D12" s="155" t="s">
        <v>378</v>
      </c>
      <c r="E12" s="155" t="s">
        <v>391</v>
      </c>
      <c r="F12" s="155" t="s">
        <v>170</v>
      </c>
      <c r="G12" s="155" t="s">
        <v>170</v>
      </c>
      <c r="H12" s="155" t="s">
        <v>170</v>
      </c>
      <c r="I12" s="155" t="s">
        <v>170</v>
      </c>
      <c r="J12" s="155" t="str">
        <f>IF(AND((F12="SI"),(G12="SI"),(H12="SI"),(I12="SI")),"Si es Riesgo de Corrupción","No es Riesgo de Corrupción")</f>
        <v>Si es Riesgo de Corrupción</v>
      </c>
      <c r="K12" s="50">
        <v>1</v>
      </c>
      <c r="L12" s="51" t="s">
        <v>379</v>
      </c>
      <c r="M12" s="157" t="s">
        <v>381</v>
      </c>
      <c r="N12" s="171">
        <v>2</v>
      </c>
      <c r="O12" s="149" t="str">
        <f>IF(N12=1,"Rara vez",IF(N12=2,"Improbable",IF(N12=3,"Posible",IF(N12=4,"Probable",IF(N12=5,"Casi seguro","Definir el nivel de probabilidad")))))</f>
        <v>Improbable</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148" t="s">
        <v>170</v>
      </c>
      <c r="R12" s="148" t="s">
        <v>173</v>
      </c>
      <c r="S12" s="148" t="s">
        <v>170</v>
      </c>
      <c r="T12" s="148" t="s">
        <v>173</v>
      </c>
      <c r="U12" s="148" t="s">
        <v>170</v>
      </c>
      <c r="V12" s="148" t="s">
        <v>170</v>
      </c>
      <c r="W12" s="148" t="s">
        <v>173</v>
      </c>
      <c r="X12" s="148" t="s">
        <v>173</v>
      </c>
      <c r="Y12" s="148" t="s">
        <v>173</v>
      </c>
      <c r="Z12" s="148" t="s">
        <v>170</v>
      </c>
      <c r="AA12" s="148" t="s">
        <v>170</v>
      </c>
      <c r="AB12" s="148" t="s">
        <v>170</v>
      </c>
      <c r="AC12" s="148" t="s">
        <v>170</v>
      </c>
      <c r="AD12" s="148" t="s">
        <v>170</v>
      </c>
      <c r="AE12" s="148" t="s">
        <v>173</v>
      </c>
      <c r="AF12" s="148" t="s">
        <v>170</v>
      </c>
      <c r="AG12" s="148" t="s">
        <v>173</v>
      </c>
      <c r="AH12" s="148" t="s">
        <v>173</v>
      </c>
      <c r="AI12" s="148" t="s">
        <v>173</v>
      </c>
      <c r="AJ12" s="148" t="str">
        <f>IF(AF12="SI","Impacto Catastrófico por lesoines o perdida de vidas humanas",(COUNTIF(Q12:AE21,"SI")+COUNTIF(AG12:AI21,"SI")))</f>
        <v>Impacto Catastrófico por lesoines o perdida de vidas humanas</v>
      </c>
      <c r="AK12" s="148" t="str">
        <f>IF(AJ12=0,"",IF(AND(AJ12&gt;0,AJ12&lt;=5),"Moderado",IF(AND(AJ12&gt;5,AJ12&lt;=11),"Mayor","Catastrófico")))</f>
        <v>Catastrófico</v>
      </c>
      <c r="AL12" s="148" t="str">
        <f>IF(AND(O12="Rara Vez",AK12="Moderado"),"Moderado",IF(AND(O12="Rara Vez",AK12="Mayor"),"Alto",IF(AND(O12="Improbable",AK12="Moderado"),"Moderado",IF(AND(O12="Improbable",AK12="Mayor"),"Alto",IF(AND(O12="Posible",AK12="Moderado"),"Alto",IF(AND(O12="Probable",AK12="Moderado"),"Alto","Extremo"))))))</f>
        <v>Extremo</v>
      </c>
      <c r="AM12" s="130" t="s">
        <v>167</v>
      </c>
      <c r="AN12" s="52">
        <v>1</v>
      </c>
      <c r="AO12" s="53" t="s">
        <v>392</v>
      </c>
      <c r="AP12" s="53" t="s">
        <v>382</v>
      </c>
      <c r="AQ12" s="53" t="s">
        <v>201</v>
      </c>
      <c r="AR12" s="53" t="s">
        <v>383</v>
      </c>
      <c r="AS12" s="53" t="s">
        <v>393</v>
      </c>
      <c r="AT12" s="53" t="s">
        <v>384</v>
      </c>
      <c r="AU12" s="53" t="s">
        <v>385</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Catastrófico</v>
      </c>
      <c r="BR12" s="124" t="str">
        <f>IF(AND(BP12="Rara Vez",BQ12="Moderado"),"Moderado",IF(AND(BP12="Rara Vez",BQ12="Mayor"),"Alto",IF(AND(BP12="Improbable",BQ12="Moderado"),"Moderado",IF(AND(BP12="Improbable",BQ12="Mayor"),"Alto",IF(AND(BP12="Posible",BQ12="Moderado"),"Alto",IF(AND(BP12="Probable",BQ12="Moderado"),"Alto","Extremo"))))))</f>
        <v>Extremo</v>
      </c>
      <c r="BS12" s="249"/>
    </row>
    <row r="13" spans="2:71" s="57" customFormat="1" ht="109.2" customHeight="1" x14ac:dyDescent="0.3">
      <c r="B13" s="163"/>
      <c r="C13" s="166"/>
      <c r="D13" s="155"/>
      <c r="E13" s="155"/>
      <c r="F13" s="155"/>
      <c r="G13" s="155"/>
      <c r="H13" s="155"/>
      <c r="I13" s="155"/>
      <c r="J13" s="155"/>
      <c r="K13" s="58">
        <v>2</v>
      </c>
      <c r="L13" s="59" t="s">
        <v>380</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394</v>
      </c>
      <c r="AP13" s="61" t="s">
        <v>386</v>
      </c>
      <c r="AQ13" s="61" t="s">
        <v>175</v>
      </c>
      <c r="AR13" s="61" t="s">
        <v>387</v>
      </c>
      <c r="AS13" s="61" t="s">
        <v>388</v>
      </c>
      <c r="AT13" s="61" t="s">
        <v>395</v>
      </c>
      <c r="AU13" s="61" t="s">
        <v>389</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134"/>
      <c r="BN13" s="137"/>
      <c r="BO13" s="169"/>
      <c r="BP13" s="143"/>
      <c r="BQ13" s="125"/>
      <c r="BR13" s="125"/>
      <c r="BS13" s="250"/>
    </row>
    <row r="14" spans="2:71" s="57" customFormat="1" ht="142.80000000000001" customHeight="1" x14ac:dyDescent="0.3">
      <c r="B14" s="163"/>
      <c r="C14" s="166"/>
      <c r="D14" s="155"/>
      <c r="E14" s="155"/>
      <c r="F14" s="155"/>
      <c r="G14" s="155"/>
      <c r="H14" s="155"/>
      <c r="I14" s="155"/>
      <c r="J14" s="155"/>
      <c r="K14" s="64">
        <v>3</v>
      </c>
      <c r="L14" s="65" t="s">
        <v>595</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596</v>
      </c>
      <c r="AP14" s="67" t="s">
        <v>386</v>
      </c>
      <c r="AQ14" s="67" t="s">
        <v>390</v>
      </c>
      <c r="AR14" s="67" t="s">
        <v>597</v>
      </c>
      <c r="AS14" s="67" t="s">
        <v>598</v>
      </c>
      <c r="AT14" s="67" t="s">
        <v>593</v>
      </c>
      <c r="AU14" s="67" t="s">
        <v>594</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134"/>
      <c r="BN14" s="137"/>
      <c r="BO14" s="169"/>
      <c r="BP14" s="143"/>
      <c r="BQ14" s="125"/>
      <c r="BR14" s="125"/>
      <c r="BS14" s="250"/>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134"/>
      <c r="BN15" s="137"/>
      <c r="BO15" s="169"/>
      <c r="BP15" s="143"/>
      <c r="BQ15" s="125"/>
      <c r="BR15" s="125"/>
      <c r="BS15" s="250"/>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134"/>
      <c r="BN16" s="137"/>
      <c r="BO16" s="169"/>
      <c r="BP16" s="143"/>
      <c r="BQ16" s="125"/>
      <c r="BR16" s="125"/>
      <c r="BS16" s="250"/>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134"/>
      <c r="BN17" s="137"/>
      <c r="BO17" s="169"/>
      <c r="BP17" s="143"/>
      <c r="BQ17" s="125"/>
      <c r="BR17" s="125"/>
      <c r="BS17" s="250"/>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134"/>
      <c r="BN18" s="137"/>
      <c r="BO18" s="169"/>
      <c r="BP18" s="143"/>
      <c r="BQ18" s="125"/>
      <c r="BR18" s="125"/>
      <c r="BS18" s="250"/>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134"/>
      <c r="BN19" s="137"/>
      <c r="BO19" s="169"/>
      <c r="BP19" s="143"/>
      <c r="BQ19" s="125"/>
      <c r="BR19" s="125"/>
      <c r="BS19" s="250"/>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134"/>
      <c r="BN20" s="137"/>
      <c r="BO20" s="169"/>
      <c r="BP20" s="143"/>
      <c r="BQ20" s="125"/>
      <c r="BR20" s="125"/>
      <c r="BS20" s="250"/>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135"/>
      <c r="BN21" s="138"/>
      <c r="BO21" s="170"/>
      <c r="BP21" s="144"/>
      <c r="BQ21" s="126"/>
      <c r="BR21" s="126"/>
      <c r="BS21" s="251"/>
    </row>
    <row r="22" spans="2:71" s="57" customFormat="1" ht="96" hidden="1"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IF(AF22="SI","Impacto Catastrófico por lesoines o perdida de vidas humanas",(COUNTIF(Q22:AE31,"SI")+COUNTIF(AG22:AI31,"SI")))</f>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hidden="1"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134"/>
      <c r="BN23" s="137"/>
      <c r="BO23" s="169"/>
      <c r="BP23" s="143"/>
      <c r="BQ23" s="125"/>
      <c r="BR23" s="125"/>
      <c r="BS23" s="128"/>
    </row>
    <row r="24" spans="2:71" s="57" customFormat="1" ht="96" hidden="1"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134"/>
      <c r="BN24" s="137"/>
      <c r="BO24" s="169"/>
      <c r="BP24" s="143"/>
      <c r="BQ24" s="125"/>
      <c r="BR24" s="125"/>
      <c r="BS24" s="128"/>
    </row>
    <row r="25" spans="2:71" s="57" customFormat="1" ht="96" hidden="1"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134"/>
      <c r="BN25" s="137"/>
      <c r="BO25" s="169"/>
      <c r="BP25" s="143"/>
      <c r="BQ25" s="125"/>
      <c r="BR25" s="125"/>
      <c r="BS25" s="128"/>
    </row>
    <row r="26" spans="2:71" s="57" customFormat="1" ht="96" hidden="1"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134"/>
      <c r="BN26" s="137"/>
      <c r="BO26" s="169"/>
      <c r="BP26" s="143"/>
      <c r="BQ26" s="125"/>
      <c r="BR26" s="125"/>
      <c r="BS26" s="128"/>
    </row>
    <row r="27" spans="2:71" s="57" customFormat="1" ht="96" hidden="1"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134"/>
      <c r="BN27" s="137"/>
      <c r="BO27" s="169"/>
      <c r="BP27" s="143"/>
      <c r="BQ27" s="125"/>
      <c r="BR27" s="125"/>
      <c r="BS27" s="128"/>
    </row>
    <row r="28" spans="2:71" s="57" customFormat="1" ht="96" hidden="1"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134"/>
      <c r="BN28" s="137"/>
      <c r="BO28" s="169"/>
      <c r="BP28" s="143"/>
      <c r="BQ28" s="125"/>
      <c r="BR28" s="125"/>
      <c r="BS28" s="128"/>
    </row>
    <row r="29" spans="2:71" s="57" customFormat="1" ht="96" hidden="1"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134"/>
      <c r="BN29" s="137"/>
      <c r="BO29" s="169"/>
      <c r="BP29" s="143"/>
      <c r="BQ29" s="125"/>
      <c r="BR29" s="125"/>
      <c r="BS29" s="128"/>
    </row>
    <row r="30" spans="2:71" s="57" customFormat="1" ht="96" hidden="1"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134"/>
      <c r="BN30" s="137"/>
      <c r="BO30" s="169"/>
      <c r="BP30" s="143"/>
      <c r="BQ30" s="125"/>
      <c r="BR30" s="125"/>
      <c r="BS30" s="128"/>
    </row>
    <row r="31" spans="2:71" s="57" customFormat="1" ht="96" hidden="1"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135"/>
      <c r="BN31" s="138"/>
      <c r="BO31" s="170"/>
      <c r="BP31" s="144"/>
      <c r="BQ31" s="126"/>
      <c r="BR31" s="126"/>
      <c r="BS31" s="129"/>
    </row>
    <row r="32" spans="2:71" s="57" customFormat="1" ht="96" hidden="1"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hidden="1"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134"/>
      <c r="BN33" s="137"/>
      <c r="BO33" s="140"/>
      <c r="BP33" s="143"/>
      <c r="BQ33" s="125"/>
      <c r="BR33" s="125"/>
      <c r="BS33" s="128"/>
    </row>
    <row r="34" spans="2:71" s="57" customFormat="1" ht="96" hidden="1"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134"/>
      <c r="BN34" s="137"/>
      <c r="BO34" s="140"/>
      <c r="BP34" s="143"/>
      <c r="BQ34" s="125"/>
      <c r="BR34" s="125"/>
      <c r="BS34" s="128"/>
    </row>
    <row r="35" spans="2:71" s="57" customFormat="1" ht="96" hidden="1"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134"/>
      <c r="BN35" s="137"/>
      <c r="BO35" s="140"/>
      <c r="BP35" s="143"/>
      <c r="BQ35" s="125"/>
      <c r="BR35" s="125"/>
      <c r="BS35" s="128"/>
    </row>
    <row r="36" spans="2:71" s="57" customFormat="1" ht="96" hidden="1"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134"/>
      <c r="BN36" s="137"/>
      <c r="BO36" s="140"/>
      <c r="BP36" s="143"/>
      <c r="BQ36" s="125"/>
      <c r="BR36" s="125"/>
      <c r="BS36" s="128"/>
    </row>
    <row r="37" spans="2:71" s="57" customFormat="1" ht="96" hidden="1"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134"/>
      <c r="BN37" s="137"/>
      <c r="BO37" s="140"/>
      <c r="BP37" s="143"/>
      <c r="BQ37" s="125"/>
      <c r="BR37" s="125"/>
      <c r="BS37" s="128"/>
    </row>
    <row r="38" spans="2:71" s="57" customFormat="1" ht="96" hidden="1"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134"/>
      <c r="BN38" s="137"/>
      <c r="BO38" s="140"/>
      <c r="BP38" s="143"/>
      <c r="BQ38" s="125"/>
      <c r="BR38" s="125"/>
      <c r="BS38" s="128"/>
    </row>
    <row r="39" spans="2:71" s="57" customFormat="1" ht="96" hidden="1"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134"/>
      <c r="BN39" s="137"/>
      <c r="BO39" s="140"/>
      <c r="BP39" s="143"/>
      <c r="BQ39" s="125"/>
      <c r="BR39" s="125"/>
      <c r="BS39" s="128"/>
    </row>
    <row r="40" spans="2:71" s="57" customFormat="1" ht="96" hidden="1"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134"/>
      <c r="BN40" s="137"/>
      <c r="BO40" s="140"/>
      <c r="BP40" s="143"/>
      <c r="BQ40" s="125"/>
      <c r="BR40" s="125"/>
      <c r="BS40" s="128"/>
    </row>
    <row r="41" spans="2:71" s="57" customFormat="1" ht="96" hidden="1"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135"/>
      <c r="BN41" s="138"/>
      <c r="BO41" s="141"/>
      <c r="BP41" s="144"/>
      <c r="BQ41" s="126"/>
      <c r="BR41" s="126"/>
      <c r="BS41" s="129"/>
    </row>
    <row r="42" spans="2:71" s="57" customFormat="1" ht="96" hidden="1"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hidden="1"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134"/>
      <c r="BN43" s="137"/>
      <c r="BO43" s="140"/>
      <c r="BP43" s="143"/>
      <c r="BQ43" s="125"/>
      <c r="BR43" s="125"/>
      <c r="BS43" s="128"/>
    </row>
    <row r="44" spans="2:71" s="57" customFormat="1" ht="96" hidden="1"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134"/>
      <c r="BN44" s="137"/>
      <c r="BO44" s="140"/>
      <c r="BP44" s="143"/>
      <c r="BQ44" s="125"/>
      <c r="BR44" s="125"/>
      <c r="BS44" s="128"/>
    </row>
    <row r="45" spans="2:71" s="57" customFormat="1" ht="96" hidden="1"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134"/>
      <c r="BN45" s="137"/>
      <c r="BO45" s="140"/>
      <c r="BP45" s="143"/>
      <c r="BQ45" s="125"/>
      <c r="BR45" s="125"/>
      <c r="BS45" s="128"/>
    </row>
    <row r="46" spans="2:71" s="57" customFormat="1" ht="96" hidden="1"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134"/>
      <c r="BN46" s="137"/>
      <c r="BO46" s="140"/>
      <c r="BP46" s="143"/>
      <c r="BQ46" s="125"/>
      <c r="BR46" s="125"/>
      <c r="BS46" s="128"/>
    </row>
    <row r="47" spans="2:71" s="57" customFormat="1" ht="96" hidden="1"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134"/>
      <c r="BN47" s="137"/>
      <c r="BO47" s="140"/>
      <c r="BP47" s="143"/>
      <c r="BQ47" s="125"/>
      <c r="BR47" s="125"/>
      <c r="BS47" s="128"/>
    </row>
    <row r="48" spans="2:71" s="57" customFormat="1" ht="96" hidden="1"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134"/>
      <c r="BN48" s="137"/>
      <c r="BO48" s="140"/>
      <c r="BP48" s="143"/>
      <c r="BQ48" s="125"/>
      <c r="BR48" s="125"/>
      <c r="BS48" s="128"/>
    </row>
    <row r="49" spans="2:71" s="57" customFormat="1" ht="96" hidden="1"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134"/>
      <c r="BN49" s="137"/>
      <c r="BO49" s="140"/>
      <c r="BP49" s="143"/>
      <c r="BQ49" s="125"/>
      <c r="BR49" s="125"/>
      <c r="BS49" s="128"/>
    </row>
    <row r="50" spans="2:71" s="57" customFormat="1" ht="96" hidden="1"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134"/>
      <c r="BN50" s="137"/>
      <c r="BO50" s="140"/>
      <c r="BP50" s="143"/>
      <c r="BQ50" s="125"/>
      <c r="BR50" s="125"/>
      <c r="BS50" s="128"/>
    </row>
    <row r="51" spans="2:71" s="57" customFormat="1" ht="96" hidden="1"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135"/>
      <c r="BN51" s="138"/>
      <c r="BO51" s="141"/>
      <c r="BP51" s="144"/>
      <c r="BQ51" s="126"/>
      <c r="BR51" s="126"/>
      <c r="BS51" s="129"/>
    </row>
    <row r="52" spans="2:71" s="57" customFormat="1" ht="96" hidden="1"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hidden="1"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134"/>
      <c r="BN53" s="137"/>
      <c r="BO53" s="140"/>
      <c r="BP53" s="143"/>
      <c r="BQ53" s="125"/>
      <c r="BR53" s="125"/>
      <c r="BS53" s="128"/>
    </row>
    <row r="54" spans="2:71" s="57" customFormat="1" ht="96" hidden="1"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134"/>
      <c r="BN54" s="137"/>
      <c r="BO54" s="140"/>
      <c r="BP54" s="143"/>
      <c r="BQ54" s="125"/>
      <c r="BR54" s="125"/>
      <c r="BS54" s="128"/>
    </row>
    <row r="55" spans="2:71" s="57" customFormat="1" ht="96" hidden="1"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134"/>
      <c r="BN55" s="137"/>
      <c r="BO55" s="140"/>
      <c r="BP55" s="143"/>
      <c r="BQ55" s="125"/>
      <c r="BR55" s="125"/>
      <c r="BS55" s="128"/>
    </row>
    <row r="56" spans="2:71" s="57" customFormat="1" ht="96" hidden="1"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134"/>
      <c r="BN56" s="137"/>
      <c r="BO56" s="140"/>
      <c r="BP56" s="143"/>
      <c r="BQ56" s="125"/>
      <c r="BR56" s="125"/>
      <c r="BS56" s="128"/>
    </row>
    <row r="57" spans="2:71" s="57" customFormat="1" ht="96" hidden="1"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134"/>
      <c r="BN57" s="137"/>
      <c r="BO57" s="140"/>
      <c r="BP57" s="143"/>
      <c r="BQ57" s="125"/>
      <c r="BR57" s="125"/>
      <c r="BS57" s="128"/>
    </row>
    <row r="58" spans="2:71" s="57" customFormat="1" ht="96" hidden="1"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134"/>
      <c r="BN58" s="137"/>
      <c r="BO58" s="140"/>
      <c r="BP58" s="143"/>
      <c r="BQ58" s="125"/>
      <c r="BR58" s="125"/>
      <c r="BS58" s="128"/>
    </row>
    <row r="59" spans="2:71" s="57" customFormat="1" ht="96" hidden="1"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134"/>
      <c r="BN59" s="137"/>
      <c r="BO59" s="140"/>
      <c r="BP59" s="143"/>
      <c r="BQ59" s="125"/>
      <c r="BR59" s="125"/>
      <c r="BS59" s="128"/>
    </row>
    <row r="60" spans="2:71" s="57" customFormat="1" ht="96" hidden="1"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134"/>
      <c r="BN60" s="137"/>
      <c r="BO60" s="140"/>
      <c r="BP60" s="143"/>
      <c r="BQ60" s="125"/>
      <c r="BR60" s="125"/>
      <c r="BS60" s="128"/>
    </row>
    <row r="61" spans="2:71" s="57" customFormat="1" ht="96" hidden="1"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135"/>
      <c r="BN61" s="138"/>
      <c r="BO61" s="141"/>
      <c r="BP61" s="144"/>
      <c r="BQ61" s="126"/>
      <c r="BR61" s="126"/>
      <c r="BS61" s="129"/>
    </row>
    <row r="62" spans="2:71" hidden="1" x14ac:dyDescent="0.25"/>
    <row r="63" spans="2:71" hidden="1" x14ac:dyDescent="0.25"/>
    <row r="64" spans="2:71" hidden="1" x14ac:dyDescent="0.25"/>
  </sheetData>
  <sheetProtection algorithmName="SHA-512" hashValue="qBbPceuhnYCNWtik74l5xshcndDZn6CCwC3K1ft8LG4abz9o4EJ8MkgeeFJKn6nJg48KzmzQl6FkP0uptiWmQg==" saltValue="YuHov38aI1Zp4Kq1WhKAq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99" priority="23" operator="containsText" text="Si es Riesgo de Corrupción">
      <formula>NOT(ISERROR(SEARCH("Si es Riesgo de Corrupción",J12)))</formula>
    </cfRule>
    <cfRule type="containsText" dxfId="598" priority="24" operator="containsText" text="No es Riesgo de Corrupción">
      <formula>NOT(ISERROR(SEARCH("No es Riesgo de Corrupción",J12)))</formula>
    </cfRule>
  </conditionalFormatting>
  <conditionalFormatting sqref="L12:M21">
    <cfRule type="containsText" dxfId="597" priority="22" operator="containsText" text="Espacio para describir ">
      <formula>NOT(ISERROR(SEARCH("Espacio para describir ",L12)))</formula>
    </cfRule>
  </conditionalFormatting>
  <conditionalFormatting sqref="Q12:AI61 AQ12:AQ61 AV12:BC61 BG12:BG61 BO12:BO61 N12:N61">
    <cfRule type="containsText" dxfId="596" priority="21" operator="containsText" text="Escoger un dato de la lista desplegable">
      <formula>NOT(ISERROR(SEARCH("Escoger un dato de la lista desplegable",N12)))</formula>
    </cfRule>
  </conditionalFormatting>
  <conditionalFormatting sqref="AO12:AO61">
    <cfRule type="containsText" dxfId="595" priority="20" operator="containsText" text="REDACTAR CONTROL">
      <formula>NOT(ISERROR(SEARCH("REDACTAR CONTROL",AO12)))</formula>
    </cfRule>
  </conditionalFormatting>
  <conditionalFormatting sqref="AL12 BR12">
    <cfRule type="containsText" dxfId="594" priority="17" operator="containsText" text="Extremo">
      <formula>NOT(ISERROR(SEARCH("Extremo",AL12)))</formula>
    </cfRule>
    <cfRule type="containsText" dxfId="593" priority="18" operator="containsText" text="Alto">
      <formula>NOT(ISERROR(SEARCH("Alto",AL12)))</formula>
    </cfRule>
    <cfRule type="containsText" dxfId="592" priority="19" operator="containsText" text="Moderado">
      <formula>NOT(ISERROR(SEARCH("Moderado",AL12)))</formula>
    </cfRule>
  </conditionalFormatting>
  <conditionalFormatting sqref="L22:M31">
    <cfRule type="containsText" dxfId="591" priority="16" operator="containsText" text="Espacio para describir ">
      <formula>NOT(ISERROR(SEARCH("Espacio para describir ",L22)))</formula>
    </cfRule>
  </conditionalFormatting>
  <conditionalFormatting sqref="AL22 BR22">
    <cfRule type="containsText" dxfId="590" priority="13" operator="containsText" text="Extremo">
      <formula>NOT(ISERROR(SEARCH("Extremo",AL22)))</formula>
    </cfRule>
    <cfRule type="containsText" dxfId="589" priority="14" operator="containsText" text="Alto">
      <formula>NOT(ISERROR(SEARCH("Alto",AL22)))</formula>
    </cfRule>
    <cfRule type="containsText" dxfId="588" priority="15" operator="containsText" text="Moderado">
      <formula>NOT(ISERROR(SEARCH("Moderado",AL22)))</formula>
    </cfRule>
  </conditionalFormatting>
  <conditionalFormatting sqref="L32:M41">
    <cfRule type="containsText" dxfId="587" priority="12" operator="containsText" text="Espacio para describir ">
      <formula>NOT(ISERROR(SEARCH("Espacio para describir ",L32)))</formula>
    </cfRule>
  </conditionalFormatting>
  <conditionalFormatting sqref="AL32 BR32">
    <cfRule type="containsText" dxfId="586" priority="9" operator="containsText" text="Extremo">
      <formula>NOT(ISERROR(SEARCH("Extremo",AL32)))</formula>
    </cfRule>
    <cfRule type="containsText" dxfId="585" priority="10" operator="containsText" text="Alto">
      <formula>NOT(ISERROR(SEARCH("Alto",AL32)))</formula>
    </cfRule>
    <cfRule type="containsText" dxfId="584" priority="11" operator="containsText" text="Moderado">
      <formula>NOT(ISERROR(SEARCH("Moderado",AL32)))</formula>
    </cfRule>
  </conditionalFormatting>
  <conditionalFormatting sqref="L42:M51">
    <cfRule type="containsText" dxfId="583" priority="8" operator="containsText" text="Espacio para describir ">
      <formula>NOT(ISERROR(SEARCH("Espacio para describir ",L42)))</formula>
    </cfRule>
  </conditionalFormatting>
  <conditionalFormatting sqref="AL42 BR42">
    <cfRule type="containsText" dxfId="582" priority="5" operator="containsText" text="Extremo">
      <formula>NOT(ISERROR(SEARCH("Extremo",AL42)))</formula>
    </cfRule>
    <cfRule type="containsText" dxfId="581" priority="6" operator="containsText" text="Alto">
      <formula>NOT(ISERROR(SEARCH("Alto",AL42)))</formula>
    </cfRule>
    <cfRule type="containsText" dxfId="580" priority="7" operator="containsText" text="Moderado">
      <formula>NOT(ISERROR(SEARCH("Moderado",AL42)))</formula>
    </cfRule>
  </conditionalFormatting>
  <conditionalFormatting sqref="L52:M61">
    <cfRule type="containsText" dxfId="579" priority="4" operator="containsText" text="Espacio para describir ">
      <formula>NOT(ISERROR(SEARCH("Espacio para describir ",L52)))</formula>
    </cfRule>
  </conditionalFormatting>
  <conditionalFormatting sqref="AL52 BR52">
    <cfRule type="containsText" dxfId="578" priority="1" operator="containsText" text="Extremo">
      <formula>NOT(ISERROR(SEARCH("Extremo",AL52)))</formula>
    </cfRule>
    <cfRule type="containsText" dxfId="577" priority="2" operator="containsText" text="Alto">
      <formula>NOT(ISERROR(SEARCH("Alto",AL52)))</formula>
    </cfRule>
    <cfRule type="containsText" dxfId="57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C9118663-A782-400F-92B9-D12716B794E7}"/>
    <dataValidation allowBlank="1" showInputMessage="1" showErrorMessage="1" prompt="¿Se deja evidencia o rastro de la ejecución del control, que permita a cualquier tercero con la evidencia, llegar a la misma conclusión?." sqref="BC11" xr:uid="{5F824561-4E09-450E-A54B-C6A4DA5BB4D1}"/>
    <dataValidation allowBlank="1" showInputMessage="1" showErrorMessage="1" prompt="¿Las observaciones, desviaciones o diferencias identificadas como resultados de la ejecución del control son investigadas y resueltas de manera oportuna?" sqref="BB11" xr:uid="{622BA8B4-7346-4B7B-B52C-2C29662FF46A}"/>
    <dataValidation allowBlank="1" showInputMessage="1" showErrorMessage="1" prompt="¿La fuente de información que se utiliza en el desarrollo del control es información confiable que permita mitigar el riesgo?." sqref="BA11" xr:uid="{5C732F7B-22AC-4CEA-953F-134C249C269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FAC3BEE-5A89-4470-9953-1DD2B53864A3}"/>
    <dataValidation allowBlank="1" showInputMessage="1" showErrorMessage="1" prompt="¿La oportunidad en que se ejecuta el control ayuda a prevenir la mitigación del riesgo o a detectar la materialización del riesgo de manera oportuna?" sqref="AY11" xr:uid="{905A0E4A-0F65-46A0-86BE-BBE073424ABF}"/>
    <dataValidation allowBlank="1" showInputMessage="1" showErrorMessage="1" prompt="El responsable tiene autoridad y adecuada segregación de funciones en la ejecución del control?" sqref="AX11" xr:uid="{E4AEEB55-B8BB-4132-91C4-423730537D34}"/>
    <dataValidation allowBlank="1" showInputMessage="1" showErrorMessage="1" prompt="¿Existen un responsable asignado a la ejecución del control?" sqref="AW11" xr:uid="{8CD5CAB6-729C-48D8-9CE3-420855BF357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9A64D1B-ACAD-4BAB-BDC7-6EEA6AA22833}"/>
    <dataValidation type="list" allowBlank="1" showInputMessage="1" showErrorMessage="1" prompt="¿Genera Impacto ambiental?" sqref="AI12:AI61" xr:uid="{31A882C2-D0CC-4847-A956-21470E3C99CC}">
      <formula1>"SI,NO,Escoger un dato de la lista desplegable"</formula1>
    </dataValidation>
    <dataValidation allowBlank="1" showInputMessage="1" showErrorMessage="1" prompt="¿Genera Impacto ambiental?" sqref="AI11" xr:uid="{E480E222-D1C0-4747-9A81-B090181245C4}"/>
    <dataValidation type="list" allowBlank="1" showInputMessage="1" showErrorMessage="1" prompt="¿Afectar la imagen nacional?" sqref="AH12:AH61" xr:uid="{1880AB30-6552-446E-9BC9-6BD5E7A0E385}">
      <formula1>"SI,NO,Escoger un dato de la lista desplegable"</formula1>
    </dataValidation>
    <dataValidation allowBlank="1" showInputMessage="1" showErrorMessage="1" prompt="¿Afectar la imagen nacional?" sqref="AH11" xr:uid="{2D54EA91-1042-48C5-B725-99329F5BD805}"/>
    <dataValidation type="list" allowBlank="1" showInputMessage="1" showErrorMessage="1" prompt="¿Afectar la imagen regional?" sqref="AG12:AG61" xr:uid="{8A2286F3-5018-47BB-A730-0C5F9A0E8F0F}">
      <formula1>"SI,NO,Escoger un dato de la lista desplegable"</formula1>
    </dataValidation>
    <dataValidation allowBlank="1" showInputMessage="1" showErrorMessage="1" prompt="¿Afectar la imagen regional?" sqref="AG11" xr:uid="{A63D4659-0A1C-4B57-ABEA-E1BE3E5CDD4A}"/>
    <dataValidation type="list" allowBlank="1" showInputMessage="1" showErrorMessage="1" prompt="¿Ocasionar lesiones físicas o pérdida de vidas humanas?_x000a_NOTA: si esta respuesta es afirmativa, el impacto sera considerado como catastrófico." sqref="AF12:AF61" xr:uid="{B4857330-1EFA-4142-A300-701E581068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4602291-4ADF-4FE1-BC11-11D3B393F59A}"/>
    <dataValidation type="list" allowBlank="1" showInputMessage="1" showErrorMessage="1" prompt="¿Generar pérdida de credibilidad del sector?" sqref="AE12:AE61" xr:uid="{56B2FFD2-0065-450A-9A3A-EC24B46BE143}">
      <formula1>"SI,NO,Escoger un dato de la lista desplegable"</formula1>
    </dataValidation>
    <dataValidation allowBlank="1" showInputMessage="1" showErrorMessage="1" prompt="¿Generar pérdida de credibilidad del sector?" sqref="AE11" xr:uid="{A830DE14-CA08-4286-A42E-0C96F93C765F}"/>
    <dataValidation type="list" allowBlank="1" showInputMessage="1" showErrorMessage="1" prompt="¿Dar lugar a procesos penales?" sqref="AD12:AD61" xr:uid="{8FF5476A-75D1-4FC3-9319-497BF02D480F}">
      <formula1>"SI,NO,Escoger un dato de la lista desplegable"</formula1>
    </dataValidation>
    <dataValidation allowBlank="1" showInputMessage="1" showErrorMessage="1" prompt="¿Dar lugar a procesos penales?" sqref="AD11" xr:uid="{0F8540D0-3A26-47CB-9367-A0C35FEF7B08}"/>
    <dataValidation type="list" allowBlank="1" showInputMessage="1" showErrorMessage="1" prompt="¿Dar lugar a procesos fiscales?" sqref="AC12:AC61" xr:uid="{02580D54-FC05-43C6-9C7F-04DE5FF19648}">
      <formula1>"SI,NO,Escoger un dato de la lista desplegable"</formula1>
    </dataValidation>
    <dataValidation allowBlank="1" showInputMessage="1" showErrorMessage="1" prompt="¿Dar lugar a procesos fiscales?" sqref="AC11" xr:uid="{A7477D10-36D1-4027-8DA3-2934FBAB3B0C}"/>
    <dataValidation type="list" allowBlank="1" showInputMessage="1" showErrorMessage="1" prompt="¿Dar lugar a procesos disciplinarios?" sqref="AB12:AB61" xr:uid="{1AE4A2DE-1170-4DEC-BEB4-4795D1CF00E1}">
      <formula1>"SI,NO,Escoger un dato de la lista desplegable"</formula1>
    </dataValidation>
    <dataValidation allowBlank="1" showInputMessage="1" showErrorMessage="1" prompt="¿Dar lugar a procesos disciplinarios?" sqref="AB11" xr:uid="{21477BC5-27E4-45AB-AE9B-93D7D7F7FCAD}"/>
    <dataValidation type="list" allowBlank="1" showInputMessage="1" showErrorMessage="1" prompt="¿Dar lugar a procesos sancionatorios?" sqref="AA12:AA61" xr:uid="{BFEDC5F2-0D7D-4114-ACC1-B2D6D459306E}">
      <formula1>"SI,NO,Escoger un dato de la lista desplegable"</formula1>
    </dataValidation>
    <dataValidation allowBlank="1" showInputMessage="1" showErrorMessage="1" prompt="¿Dar lugar a procesos sancionatorios?" sqref="AA11" xr:uid="{5AD10E5E-4CF2-4310-AF2D-A6E8A04ACF78}"/>
    <dataValidation type="list" allowBlank="1" showInputMessage="1" showErrorMessage="1" prompt="¿Generar intervención de los órganos de control, de la Fiscalía, u otro ente?" sqref="Z12:Z61" xr:uid="{F9888BDF-FAF4-4E0A-AFB8-E997BA6BB122}">
      <formula1>"SI,NO,Escoger un dato de la lista desplegable"</formula1>
    </dataValidation>
    <dataValidation allowBlank="1" showInputMessage="1" showErrorMessage="1" prompt="¿Generar intervención de los órganos de control, de la Fiscalía, u otro ente?" sqref="Z11" xr:uid="{8FE49D56-AD34-4526-8880-E2C2F10F16CB}"/>
    <dataValidation type="list" allowBlank="1" showInputMessage="1" showErrorMessage="1" prompt="¿Generar pérdida de información de la Entidad?" sqref="Y12:Y61" xr:uid="{39E55B7E-C6FF-4F49-892E-4687E1A28172}">
      <formula1>"SI,NO,Escoger un dato de la lista desplegable"</formula1>
    </dataValidation>
    <dataValidation allowBlank="1" showInputMessage="1" showErrorMessage="1" prompt="¿Generar pérdida de información de la Entidad?" sqref="Y11" xr:uid="{6FC749CF-4386-41B5-9223-94402C6D57DB}"/>
    <dataValidation type="list" allowBlank="1" showInputMessage="1" showErrorMessage="1" prompt="¿Dar lugar al detrimento de calidad de vida de la comunidad por la pérdida del bien o servicios o los recursos públicos?" sqref="X12:X61" xr:uid="{AB00C5E8-48CB-4F6A-B0B3-A6823FD572A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9396812-C319-4F6E-87BA-B99C3BEBD12B}"/>
    <dataValidation type="list" allowBlank="1" showInputMessage="1" showErrorMessage="1" prompt="¿Afectar la generación de los productos o la prestación de servicios?" sqref="W12:W61" xr:uid="{CD324636-896A-4125-8F32-77188EEE5B39}">
      <formula1>"SI,NO,Escoger un dato de la lista desplegable"</formula1>
    </dataValidation>
    <dataValidation allowBlank="1" showInputMessage="1" showErrorMessage="1" prompt="¿Afectar la generación de los productos o la prestación de servicios?" sqref="W11" xr:uid="{F20A1D82-897A-44A7-9869-C85AD1398293}"/>
    <dataValidation type="list" allowBlank="1" showInputMessage="1" showErrorMessage="1" prompt="¿Generar pérdida de recursos económicos?" sqref="V12:V61" xr:uid="{89F3F845-8D10-4588-A878-E8D8D663E423}">
      <formula1>"SI,NO,Escoger un dato de la lista desplegable"</formula1>
    </dataValidation>
    <dataValidation allowBlank="1" showInputMessage="1" showErrorMessage="1" prompt="¿Generar pérdida de recursos económicos?" sqref="V11" xr:uid="{4662792F-A135-4B18-8826-4EF6FAEFCF5D}"/>
    <dataValidation type="list" allowBlank="1" showInputMessage="1" showErrorMessage="1" prompt="¿Generar pérdida de confianza de la Entidad, afectando su reputación?" sqref="U12:U61" xr:uid="{A55FFC4A-B0CE-42E1-86B7-F9D73CE1FBB6}">
      <formula1>"SI,NO,Escoger un dato de la lista desplegable"</formula1>
    </dataValidation>
    <dataValidation allowBlank="1" showInputMessage="1" showErrorMessage="1" prompt="¿Generar pérdida de confianza de la Entidad, afectando su reputación?" sqref="U11" xr:uid="{CB26BF43-65F6-4D66-A4E3-2E9CD48EB4CE}"/>
    <dataValidation type="list" allowBlank="1" showInputMessage="1" showErrorMessage="1" prompt="¿Afectar el cumplimiento de la misión del sector al que pertenece la Entidad?" sqref="T12:T61" xr:uid="{7CB266AD-06C7-434A-B167-2BD3DDDE4A79}">
      <formula1>"SI,NO,Escoger un dato de la lista desplegable"</formula1>
    </dataValidation>
    <dataValidation allowBlank="1" showInputMessage="1" showErrorMessage="1" prompt="¿Afectar el cumplimiento de la misión del sector al que pertenece la Entidad?" sqref="T11" xr:uid="{EE6E2A7B-213B-45D4-A5C7-31CABBB3C06D}"/>
    <dataValidation type="list" allowBlank="1" showInputMessage="1" showErrorMessage="1" prompt="¿Afectar el cumplimiento de misión de la Entidad?" sqref="S12:S61" xr:uid="{E4EAFF61-5D17-46A6-99D0-53C1B73558BB}">
      <formula1>"SI,NO,Escoger un dato de la lista desplegable"</formula1>
    </dataValidation>
    <dataValidation allowBlank="1" showInputMessage="1" showErrorMessage="1" prompt="¿Afectar el cumplimiento de misión de la Entidad?" sqref="S11" xr:uid="{C44466E5-FC3A-4FD7-9E90-A43FE3BA0811}"/>
    <dataValidation type="list" allowBlank="1" showInputMessage="1" showErrorMessage="1" prompt="¿Afectar el cumplimiento de metas y objetivos de la dependencia?" sqref="R12:R61" xr:uid="{508A5303-C314-41C2-898F-311900ED156A}">
      <formula1>"SI,NO,Escoger un dato de la lista desplegable"</formula1>
    </dataValidation>
    <dataValidation allowBlank="1" showInputMessage="1" showErrorMessage="1" prompt="¿Afectar el cumplimiento de metas y objetivos de la dependencia?" sqref="R11" xr:uid="{C58AF3AD-D818-4862-AFA9-4D8A01D394F8}"/>
    <dataValidation type="list" allowBlank="1" showInputMessage="1" showErrorMessage="1" prompt="¿Afectar al grupo de funcionarios del proceso?" sqref="Q12:Q61" xr:uid="{05236C9C-79EA-4EA7-B20F-723E7AF98382}">
      <formula1>"SI,NO,Escoger un dato de la lista desplegable"</formula1>
    </dataValidation>
    <dataValidation allowBlank="1" showInputMessage="1" showErrorMessage="1" prompt="¿Afectar al grupo de funcionarios del proceso?" sqref="Q11" xr:uid="{0FF39067-F9AA-4AF2-B4E2-4198FC0DEB79}"/>
    <dataValidation allowBlank="1" showInputMessage="1" showErrorMessage="1" prompt="Son los efectos ocasionados por la ocurrencia de un riesgo que afecta los objetivos o procesos de la entidad. Pueden ser una pérdida, un daño, un perjuicio, un detrimento." sqref="M9:M11" xr:uid="{F0B27A3D-64EE-41BF-91CD-86E006AB3A72}"/>
    <dataValidation type="list" allowBlank="1" showInputMessage="1" showErrorMessage="1" sqref="BG12:BG61" xr:uid="{77024A63-8327-45A6-B5F7-3E0DD0626FE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BBB4E69E-AFEE-4C67-952D-E4A9CF6E6082}">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67C25BC-DD00-4380-9D37-6DA8A217534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422880D-BCFD-4CEC-A4DF-6D6035B5809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0508A2C-BAB1-40F5-9CF4-DB84D53E0138}">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B695A136-0711-4855-BB43-160B7D59E0FA}">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DF63C3F3-5B0C-49D0-BB8B-3626D8D33727}">
      <formula1>"Adecuado,Inadecuado,Escoger un dato de la lista desplegable"</formula1>
    </dataValidation>
    <dataValidation type="list" allowBlank="1" showInputMessage="1" showErrorMessage="1" prompt="¿Existen un responsable asignado a la ejecución del control?" sqref="AW12:AW61" xr:uid="{FE28E760-7435-4B8E-8D6C-9D42AC8C77F6}">
      <formula1>"Asignado,No Asignado,Escoger un dato de la lista desplegable"</formula1>
    </dataValidation>
    <dataValidation type="list" allowBlank="1" showInputMessage="1" showErrorMessage="1" sqref="AV12:AV61" xr:uid="{C8D26896-6961-468F-9963-0C385B45F7B7}">
      <formula1>"Escoger un dato de la lista desplegable,Preventivo,Detectivo"</formula1>
    </dataValidation>
    <dataValidation type="list" allowBlank="1" showInputMessage="1" showErrorMessage="1" sqref="AQ12:AQ61" xr:uid="{73179F1D-311E-4123-8432-C8A083E2219C}">
      <formula1>"Escoger un dato de la lista desplegable,Por Tramite, Diario, Semanal, Quincenal, Mensual, Bimestral, Trimestral, Semestral,Anual"</formula1>
    </dataValidation>
    <dataValidation type="list" allowBlank="1" showInputMessage="1" showErrorMessage="1" sqref="F12:I61" xr:uid="{FE80EA09-9B2E-449A-B7B7-AED04747021B}">
      <formula1>"SI,NO,Escoger un dato de la lista desplegable"</formula1>
    </dataValidation>
    <dataValidation type="list" allowBlank="1" showInputMessage="1" showErrorMessage="1" sqref="N12:N61" xr:uid="{3A57461C-2749-42FF-8994-CEFF68BE0BC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26034D-E07A-4271-BDCB-C368A91D5F5F}">
          <x14:formula1>
            <xm:f>DATOS!$J$15:$J$19</xm:f>
          </x14:formula1>
          <xm:sqref>AM12:AM61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0A8F7-E3A2-4DCC-B97C-65C5B3DDA56E}">
  <sheetPr>
    <pageSetUpPr fitToPage="1"/>
  </sheetPr>
  <dimension ref="B2:BS61"/>
  <sheetViews>
    <sheetView zoomScale="55" zoomScaleNormal="55" workbookViewId="0">
      <selection activeCell="E12" sqref="E12:E21"/>
    </sheetView>
  </sheetViews>
  <sheetFormatPr baseColWidth="10" defaultColWidth="11.44140625" defaultRowHeight="13.8" x14ac:dyDescent="0.25"/>
  <cols>
    <col min="1" max="1" width="2.6640625" style="77" customWidth="1"/>
    <col min="2" max="2" width="5.5546875" style="77" customWidth="1"/>
    <col min="3" max="3" width="11.33203125" style="77" customWidth="1"/>
    <col min="4" max="5" width="42.88671875" style="77" customWidth="1"/>
    <col min="6" max="9" width="8.88671875" style="77" customWidth="1"/>
    <col min="10" max="10" width="11.109375" style="77" customWidth="1"/>
    <col min="11" max="11" width="7.109375" style="77" customWidth="1"/>
    <col min="12" max="12" width="47.109375" style="77" customWidth="1"/>
    <col min="13" max="13" width="35.6640625" style="77" customWidth="1"/>
    <col min="14" max="15" width="7.6640625" style="77" customWidth="1"/>
    <col min="16" max="16" width="16.6640625" style="77" customWidth="1"/>
    <col min="17" max="35" width="5.5546875" style="77" customWidth="1"/>
    <col min="36" max="36" width="7.6640625" style="77" customWidth="1"/>
    <col min="37" max="39" width="16.6640625" style="77" customWidth="1"/>
    <col min="40" max="40" width="5.5546875" style="77" customWidth="1"/>
    <col min="41" max="41" width="88.88671875" style="77" customWidth="1"/>
    <col min="42" max="42" width="22.44140625" style="77" customWidth="1"/>
    <col min="43" max="43" width="16.6640625" style="77" customWidth="1"/>
    <col min="44" max="44" width="22.44140625" style="77" customWidth="1"/>
    <col min="45" max="45" width="44.44140625" style="77" customWidth="1"/>
    <col min="46" max="48" width="22.44140625" style="77" customWidth="1"/>
    <col min="49" max="55" width="14.44140625" style="77" customWidth="1"/>
    <col min="56" max="56" width="5.5546875" style="77" customWidth="1"/>
    <col min="57" max="57" width="13.33203125" style="77" customWidth="1"/>
    <col min="58" max="58" width="1.109375" style="77" customWidth="1"/>
    <col min="59" max="59" width="8.88671875" style="77" customWidth="1"/>
    <col min="60" max="60" width="11.44140625" style="78"/>
    <col min="61" max="61" width="1.109375" style="77" customWidth="1"/>
    <col min="62" max="62" width="16.6640625" style="78" customWidth="1"/>
    <col min="63" max="63" width="5.5546875" style="78" customWidth="1"/>
    <col min="64" max="66" width="15.5546875" style="77" customWidth="1"/>
    <col min="67" max="67" width="5.5546875" style="77" customWidth="1"/>
    <col min="68" max="69" width="16.6640625" style="77" customWidth="1"/>
    <col min="70" max="70" width="11.44140625" style="77"/>
    <col min="71" max="71" width="33.33203125" style="77" customWidth="1"/>
    <col min="72" max="16384" width="11.44140625" style="77"/>
  </cols>
  <sheetData>
    <row r="2" spans="2:71" s="41" customFormat="1" ht="37.5" customHeight="1" x14ac:dyDescent="0.3">
      <c r="B2" s="212"/>
      <c r="C2" s="213"/>
      <c r="D2" s="214"/>
      <c r="E2" s="221" t="s">
        <v>73</v>
      </c>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row>
    <row r="3" spans="2:71" s="41" customFormat="1" ht="60" customHeight="1" x14ac:dyDescent="0.3">
      <c r="B3" s="215"/>
      <c r="C3" s="216"/>
      <c r="D3" s="217"/>
      <c r="E3" s="222" t="s">
        <v>72</v>
      </c>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row>
    <row r="4" spans="2:71" s="42" customFormat="1" ht="38.25" customHeight="1" x14ac:dyDescent="0.3">
      <c r="B4" s="218"/>
      <c r="C4" s="219"/>
      <c r="D4" s="220"/>
      <c r="E4" s="223" t="s">
        <v>74</v>
      </c>
      <c r="F4" s="223"/>
      <c r="G4" s="223"/>
      <c r="H4" s="223"/>
      <c r="I4" s="223"/>
      <c r="J4" s="223"/>
      <c r="K4" s="223"/>
      <c r="L4" s="223"/>
      <c r="M4" s="223"/>
      <c r="N4" s="223"/>
      <c r="O4" s="223"/>
      <c r="P4" s="223"/>
      <c r="Q4" s="223"/>
      <c r="R4" s="223"/>
      <c r="S4" s="223" t="s">
        <v>75</v>
      </c>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t="s">
        <v>76</v>
      </c>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row>
    <row r="5" spans="2:71" s="43" customFormat="1" ht="13.2" x14ac:dyDescent="0.25">
      <c r="BH5" s="44"/>
      <c r="BJ5" s="44"/>
      <c r="BK5" s="44"/>
    </row>
    <row r="6" spans="2:71" s="45" customFormat="1" ht="23.25" customHeight="1" x14ac:dyDescent="0.3">
      <c r="C6" s="201" t="s">
        <v>77</v>
      </c>
      <c r="D6" s="201"/>
      <c r="E6" s="202">
        <v>44923</v>
      </c>
      <c r="F6" s="203"/>
      <c r="G6" s="203"/>
      <c r="H6" s="203"/>
      <c r="I6" s="203"/>
      <c r="BH6" s="46"/>
      <c r="BJ6" s="46"/>
      <c r="BK6" s="46"/>
    </row>
    <row r="7" spans="2:71" s="43" customFormat="1" thickBot="1" x14ac:dyDescent="0.3">
      <c r="BH7" s="44"/>
      <c r="BJ7" s="44"/>
      <c r="BK7" s="44"/>
    </row>
    <row r="8" spans="2:71" s="45" customFormat="1" ht="21.75" customHeight="1" x14ac:dyDescent="0.3">
      <c r="B8" s="204" t="s">
        <v>78</v>
      </c>
      <c r="C8" s="205"/>
      <c r="D8" s="205"/>
      <c r="E8" s="205"/>
      <c r="F8" s="205"/>
      <c r="G8" s="205"/>
      <c r="H8" s="205"/>
      <c r="I8" s="205"/>
      <c r="J8" s="205"/>
      <c r="K8" s="205"/>
      <c r="L8" s="205"/>
      <c r="M8" s="206"/>
      <c r="N8" s="178" t="s">
        <v>79</v>
      </c>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207"/>
      <c r="AN8" s="208" t="s">
        <v>80</v>
      </c>
      <c r="AO8" s="209"/>
      <c r="AP8" s="209"/>
      <c r="AQ8" s="209"/>
      <c r="AR8" s="209"/>
      <c r="AS8" s="209"/>
      <c r="AT8" s="209"/>
      <c r="AU8" s="209"/>
      <c r="AV8" s="209"/>
      <c r="AW8" s="210" t="s">
        <v>81</v>
      </c>
      <c r="AX8" s="211"/>
      <c r="AY8" s="211"/>
      <c r="AZ8" s="211"/>
      <c r="BA8" s="211"/>
      <c r="BB8" s="211"/>
      <c r="BC8" s="211"/>
      <c r="BD8" s="211"/>
      <c r="BE8" s="211"/>
      <c r="BF8" s="211"/>
      <c r="BG8" s="211"/>
      <c r="BH8" s="211"/>
      <c r="BI8" s="211"/>
      <c r="BJ8" s="211"/>
      <c r="BK8" s="211"/>
      <c r="BL8" s="211"/>
      <c r="BM8" s="211"/>
      <c r="BN8" s="211"/>
      <c r="BO8" s="224" t="s">
        <v>82</v>
      </c>
      <c r="BP8" s="225"/>
      <c r="BQ8" s="225"/>
      <c r="BR8" s="225"/>
      <c r="BS8" s="228" t="s">
        <v>83</v>
      </c>
    </row>
    <row r="9" spans="2:71" s="45" customFormat="1" ht="15" customHeight="1" x14ac:dyDescent="0.3">
      <c r="B9" s="231" t="s">
        <v>84</v>
      </c>
      <c r="C9" s="233" t="s">
        <v>85</v>
      </c>
      <c r="D9" s="235" t="s">
        <v>86</v>
      </c>
      <c r="E9" s="235" t="s">
        <v>87</v>
      </c>
      <c r="F9" s="235" t="s">
        <v>88</v>
      </c>
      <c r="G9" s="235"/>
      <c r="H9" s="235"/>
      <c r="I9" s="235"/>
      <c r="J9" s="235"/>
      <c r="K9" s="237" t="s">
        <v>89</v>
      </c>
      <c r="L9" s="238"/>
      <c r="M9" s="240" t="s">
        <v>90</v>
      </c>
      <c r="N9" s="178" t="s">
        <v>91</v>
      </c>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207"/>
      <c r="AN9" s="195" t="s">
        <v>92</v>
      </c>
      <c r="AO9" s="194" t="s">
        <v>93</v>
      </c>
      <c r="AP9" s="194" t="s">
        <v>94</v>
      </c>
      <c r="AQ9" s="194" t="s">
        <v>95</v>
      </c>
      <c r="AR9" s="194" t="s">
        <v>96</v>
      </c>
      <c r="AS9" s="194" t="s">
        <v>97</v>
      </c>
      <c r="AT9" s="194" t="s">
        <v>98</v>
      </c>
      <c r="AU9" s="194" t="s">
        <v>99</v>
      </c>
      <c r="AV9" s="194" t="s">
        <v>100</v>
      </c>
      <c r="AW9" s="243" t="s">
        <v>101</v>
      </c>
      <c r="AX9" s="244"/>
      <c r="AY9" s="244"/>
      <c r="AZ9" s="244"/>
      <c r="BA9" s="244"/>
      <c r="BB9" s="244"/>
      <c r="BC9" s="245"/>
      <c r="BD9" s="182" t="s">
        <v>102</v>
      </c>
      <c r="BE9" s="183"/>
      <c r="BF9" s="186"/>
      <c r="BG9" s="182" t="s">
        <v>103</v>
      </c>
      <c r="BH9" s="183"/>
      <c r="BI9" s="186"/>
      <c r="BJ9" s="182" t="s">
        <v>104</v>
      </c>
      <c r="BK9" s="183"/>
      <c r="BL9" s="188" t="s">
        <v>105</v>
      </c>
      <c r="BM9" s="190" t="s">
        <v>106</v>
      </c>
      <c r="BN9" s="192" t="s">
        <v>107</v>
      </c>
      <c r="BO9" s="226"/>
      <c r="BP9" s="227"/>
      <c r="BQ9" s="227"/>
      <c r="BR9" s="227"/>
      <c r="BS9" s="229"/>
    </row>
    <row r="10" spans="2:71" s="45" customFormat="1" ht="15" customHeight="1" x14ac:dyDescent="0.3">
      <c r="B10" s="231"/>
      <c r="C10" s="233"/>
      <c r="D10" s="235"/>
      <c r="E10" s="235"/>
      <c r="F10" s="176" t="s">
        <v>108</v>
      </c>
      <c r="G10" s="176" t="s">
        <v>109</v>
      </c>
      <c r="H10" s="176" t="s">
        <v>110</v>
      </c>
      <c r="I10" s="176" t="s">
        <v>111</v>
      </c>
      <c r="J10" s="176" t="s">
        <v>192</v>
      </c>
      <c r="K10" s="238"/>
      <c r="L10" s="238"/>
      <c r="M10" s="241"/>
      <c r="N10" s="178" t="s">
        <v>112</v>
      </c>
      <c r="O10" s="179"/>
      <c r="P10" s="179"/>
      <c r="Q10" s="179" t="s">
        <v>113</v>
      </c>
      <c r="R10" s="179"/>
      <c r="S10" s="179"/>
      <c r="T10" s="179"/>
      <c r="U10" s="179"/>
      <c r="V10" s="179"/>
      <c r="W10" s="179"/>
      <c r="X10" s="179"/>
      <c r="Y10" s="179"/>
      <c r="Z10" s="179"/>
      <c r="AA10" s="179"/>
      <c r="AB10" s="179"/>
      <c r="AC10" s="179"/>
      <c r="AD10" s="179"/>
      <c r="AE10" s="179"/>
      <c r="AF10" s="179"/>
      <c r="AG10" s="179"/>
      <c r="AH10" s="179"/>
      <c r="AI10" s="179"/>
      <c r="AJ10" s="197" t="s">
        <v>114</v>
      </c>
      <c r="AK10" s="197"/>
      <c r="AL10" s="197" t="s">
        <v>115</v>
      </c>
      <c r="AM10" s="199" t="s">
        <v>116</v>
      </c>
      <c r="AN10" s="195"/>
      <c r="AO10" s="194"/>
      <c r="AP10" s="194"/>
      <c r="AQ10" s="194"/>
      <c r="AR10" s="194"/>
      <c r="AS10" s="194"/>
      <c r="AT10" s="194"/>
      <c r="AU10" s="194"/>
      <c r="AV10" s="194"/>
      <c r="AW10" s="246"/>
      <c r="AX10" s="247"/>
      <c r="AY10" s="247"/>
      <c r="AZ10" s="247"/>
      <c r="BA10" s="247"/>
      <c r="BB10" s="247"/>
      <c r="BC10" s="248"/>
      <c r="BD10" s="184"/>
      <c r="BE10" s="185"/>
      <c r="BF10" s="187"/>
      <c r="BG10" s="184"/>
      <c r="BH10" s="185"/>
      <c r="BI10" s="187"/>
      <c r="BJ10" s="184"/>
      <c r="BK10" s="185"/>
      <c r="BL10" s="189"/>
      <c r="BM10" s="191"/>
      <c r="BN10" s="193"/>
      <c r="BO10" s="226"/>
      <c r="BP10" s="227"/>
      <c r="BQ10" s="227"/>
      <c r="BR10" s="227"/>
      <c r="BS10" s="229"/>
    </row>
    <row r="11" spans="2:71" s="45" customFormat="1" ht="33.75" customHeight="1" thickBot="1" x14ac:dyDescent="0.35">
      <c r="B11" s="232"/>
      <c r="C11" s="234"/>
      <c r="D11" s="236"/>
      <c r="E11" s="236"/>
      <c r="F11" s="177"/>
      <c r="G11" s="177"/>
      <c r="H11" s="177"/>
      <c r="I11" s="177"/>
      <c r="J11" s="177"/>
      <c r="K11" s="239"/>
      <c r="L11" s="239"/>
      <c r="M11" s="242"/>
      <c r="N11" s="180"/>
      <c r="O11" s="181"/>
      <c r="P11" s="181"/>
      <c r="Q11" s="83">
        <v>1</v>
      </c>
      <c r="R11" s="83">
        <v>2</v>
      </c>
      <c r="S11" s="83">
        <v>3</v>
      </c>
      <c r="T11" s="83">
        <v>4</v>
      </c>
      <c r="U11" s="83">
        <v>5</v>
      </c>
      <c r="V11" s="83">
        <v>6</v>
      </c>
      <c r="W11" s="83">
        <v>7</v>
      </c>
      <c r="X11" s="83">
        <v>8</v>
      </c>
      <c r="Y11" s="83">
        <v>9</v>
      </c>
      <c r="Z11" s="83">
        <v>10</v>
      </c>
      <c r="AA11" s="83">
        <v>11</v>
      </c>
      <c r="AB11" s="83">
        <v>12</v>
      </c>
      <c r="AC11" s="83">
        <v>13</v>
      </c>
      <c r="AD11" s="83">
        <v>14</v>
      </c>
      <c r="AE11" s="83">
        <v>15</v>
      </c>
      <c r="AF11" s="83">
        <v>16</v>
      </c>
      <c r="AG11" s="83">
        <v>17</v>
      </c>
      <c r="AH11" s="83">
        <v>18</v>
      </c>
      <c r="AI11" s="83">
        <v>19</v>
      </c>
      <c r="AJ11" s="198"/>
      <c r="AK11" s="198"/>
      <c r="AL11" s="198"/>
      <c r="AM11" s="200"/>
      <c r="AN11" s="196"/>
      <c r="AO11" s="190"/>
      <c r="AP11" s="190"/>
      <c r="AQ11" s="190"/>
      <c r="AR11" s="190"/>
      <c r="AS11" s="190"/>
      <c r="AT11" s="190"/>
      <c r="AU11" s="190"/>
      <c r="AV11" s="190"/>
      <c r="AW11" s="81" t="s">
        <v>117</v>
      </c>
      <c r="AX11" s="81" t="s">
        <v>118</v>
      </c>
      <c r="AY11" s="81">
        <v>2</v>
      </c>
      <c r="AZ11" s="81">
        <v>3</v>
      </c>
      <c r="BA11" s="81">
        <v>4</v>
      </c>
      <c r="BB11" s="81">
        <v>5</v>
      </c>
      <c r="BC11" s="81">
        <v>6</v>
      </c>
      <c r="BD11" s="184"/>
      <c r="BE11" s="185"/>
      <c r="BF11" s="187"/>
      <c r="BG11" s="184"/>
      <c r="BH11" s="185"/>
      <c r="BI11" s="187"/>
      <c r="BJ11" s="184"/>
      <c r="BK11" s="185"/>
      <c r="BL11" s="189"/>
      <c r="BM11" s="191"/>
      <c r="BN11" s="193"/>
      <c r="BO11" s="174" t="s">
        <v>112</v>
      </c>
      <c r="BP11" s="175"/>
      <c r="BQ11" s="82" t="s">
        <v>114</v>
      </c>
      <c r="BR11" s="82" t="s">
        <v>119</v>
      </c>
      <c r="BS11" s="230"/>
    </row>
    <row r="12" spans="2:71" s="57" customFormat="1" ht="343.2" x14ac:dyDescent="0.3">
      <c r="B12" s="162">
        <v>1</v>
      </c>
      <c r="C12" s="165" t="s">
        <v>580</v>
      </c>
      <c r="D12" s="155" t="s">
        <v>581</v>
      </c>
      <c r="E12" s="155" t="s">
        <v>582</v>
      </c>
      <c r="F12" s="155" t="s">
        <v>170</v>
      </c>
      <c r="G12" s="155" t="s">
        <v>170</v>
      </c>
      <c r="H12" s="155" t="s">
        <v>170</v>
      </c>
      <c r="I12" s="155" t="s">
        <v>170</v>
      </c>
      <c r="J12" s="155" t="str">
        <f>IF(AND((F12="SI"),(G12="SI"),(H12="SI"),(I12="SI")),"Si es Riesgo de Corrupción","No es Riesgo de Corrupción")</f>
        <v>Si es Riesgo de Corrupción</v>
      </c>
      <c r="K12" s="50">
        <v>1</v>
      </c>
      <c r="L12" s="51" t="s">
        <v>583</v>
      </c>
      <c r="M12" s="157" t="s">
        <v>584</v>
      </c>
      <c r="N12" s="171">
        <v>1</v>
      </c>
      <c r="O12" s="149" t="str">
        <f>IF(N12=1,"Rara vez",IF(N12=2,"Improbable",IF(N12=3,"Posible",IF(N12=4,"Probable",IF(N12=5,"Casi seguro","Definir el nivel de probabilidad")))))</f>
        <v>Rara vez</v>
      </c>
      <c r="P12" s="152"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148" t="s">
        <v>170</v>
      </c>
      <c r="R12" s="148" t="s">
        <v>173</v>
      </c>
      <c r="S12" s="148" t="s">
        <v>173</v>
      </c>
      <c r="T12" s="148" t="s">
        <v>173</v>
      </c>
      <c r="U12" s="148" t="s">
        <v>170</v>
      </c>
      <c r="V12" s="148" t="s">
        <v>173</v>
      </c>
      <c r="W12" s="148" t="s">
        <v>173</v>
      </c>
      <c r="X12" s="148" t="s">
        <v>173</v>
      </c>
      <c r="Y12" s="148" t="s">
        <v>173</v>
      </c>
      <c r="Z12" s="148" t="s">
        <v>170</v>
      </c>
      <c r="AA12" s="148" t="s">
        <v>170</v>
      </c>
      <c r="AB12" s="148" t="s">
        <v>170</v>
      </c>
      <c r="AC12" s="148" t="s">
        <v>170</v>
      </c>
      <c r="AD12" s="148" t="s">
        <v>170</v>
      </c>
      <c r="AE12" s="148" t="s">
        <v>170</v>
      </c>
      <c r="AF12" s="148" t="s">
        <v>173</v>
      </c>
      <c r="AG12" s="148" t="s">
        <v>173</v>
      </c>
      <c r="AH12" s="148" t="s">
        <v>173</v>
      </c>
      <c r="AI12" s="148" t="s">
        <v>173</v>
      </c>
      <c r="AJ12" s="148">
        <f t="shared" ref="AJ12:AJ22" si="0">IF(AF12="SI","Impacto Catastrófico por lesoines o perdida de vidas humanas",(COUNTIF(Q12:AE21,"SI")+COUNTIF(AG12:AI21,"SI")))</f>
        <v>8</v>
      </c>
      <c r="AK12" s="148" t="str">
        <f>IF(AJ12=0,"",IF(AND(AJ12&gt;0,AJ12&lt;=5),"Moderado",IF(AND(AJ12&gt;5,AJ12&lt;=11),"Mayor","Catastrófico")))</f>
        <v>Mayor</v>
      </c>
      <c r="AL12" s="148" t="str">
        <f>IF(AND(O12="Rara Vez",AK12="Moderado"),"Moderado",IF(AND(O12="Rara Vez",AK12="Mayor"),"Alto",IF(AND(O12="Improbable",AK12="Moderado"),"Moderado",IF(AND(O12="Improbable",AK12="Mayor"),"Alto",IF(AND(O12="Posible",AK12="Moderado"),"Alto",IF(AND(O12="Probable",AK12="Moderado"),"Alto","Extremo"))))))</f>
        <v>Alto</v>
      </c>
      <c r="AM12" s="130" t="s">
        <v>167</v>
      </c>
      <c r="AN12" s="52">
        <v>1</v>
      </c>
      <c r="AO12" s="53" t="s">
        <v>585</v>
      </c>
      <c r="AP12" s="53" t="s">
        <v>586</v>
      </c>
      <c r="AQ12" s="53" t="s">
        <v>201</v>
      </c>
      <c r="AR12" s="53" t="s">
        <v>587</v>
      </c>
      <c r="AS12" s="53" t="s">
        <v>588</v>
      </c>
      <c r="AT12" s="53" t="s">
        <v>589</v>
      </c>
      <c r="AU12" s="53" t="s">
        <v>590</v>
      </c>
      <c r="AV12" s="53" t="s">
        <v>178</v>
      </c>
      <c r="AW12" s="84" t="s">
        <v>179</v>
      </c>
      <c r="AX12" s="84" t="s">
        <v>180</v>
      </c>
      <c r="AY12" s="84" t="s">
        <v>181</v>
      </c>
      <c r="AZ12" s="84" t="s">
        <v>182</v>
      </c>
      <c r="BA12" s="84" t="s">
        <v>183</v>
      </c>
      <c r="BB12" s="84" t="s">
        <v>184</v>
      </c>
      <c r="BC12" s="84" t="s">
        <v>206</v>
      </c>
      <c r="BD12" s="84">
        <f t="shared" ref="BD12:BD61" si="1">IF(AW12="Asignado",15,0)+IF(AX12="Adecuado",15,0)+IF(AY12="Oportuna",15,0)+IF(AZ12="Prevenir",15,IF(AZ12="Detectar",10,0))+IF(BA12="Confiable",15,0)+IF(BB12="Se investigan y resuelven oportunamente",15,0)+IF(BC12="Completa",10,IF(BC12="Incompleta",5,0))</f>
        <v>100</v>
      </c>
      <c r="BE12" s="84" t="str">
        <f t="shared" ref="BE12:BE61" si="2">IF(BD12&lt;=85,"Débil",IF(AND(BD12&gt;=86,BD12&lt;=94),"Moderado","Fuerte"))</f>
        <v>Fuerte</v>
      </c>
      <c r="BF12" s="53"/>
      <c r="BG12" s="55" t="s">
        <v>186</v>
      </c>
      <c r="BH12" s="84" t="str">
        <f t="shared" ref="BH12:BH61" si="3">IF(BG12="Débil","No se ejecuta",IF(BG12="Moderado","Algunas veces se ejecuta",IF(BG12="FUERTE","Siempre se ejecuta","Casilla formulada")))</f>
        <v>Siempre se ejecuta</v>
      </c>
      <c r="BI12" s="53"/>
      <c r="BJ12" s="84"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4">
        <f t="shared" ref="BK12:BK61" si="5">IF(BJ12="DÉBIL",0,IF(BJ12="MODERADO",50,IF(BJ12="FUERTE",100,"")))</f>
        <v>100</v>
      </c>
      <c r="BL12" s="84" t="str">
        <f t="shared" ref="BL12:BL61" si="6">IF(AND(BG12="Fuerte",BE12="Fuerte"),"NO","SI")</f>
        <v>NO</v>
      </c>
      <c r="BM12" s="133" t="str">
        <f>IF(AVERAGE(BK12:BK21)=100,"FUERTE",IF(AND(AVERAGE(BK12:BK21)&lt;=99,AVERAGE(BK12:BK21)&gt;=50),"MODERADA",IF(AVERAGE(BK12:BK21)&lt;50,"DÉBIL",0)))</f>
        <v>FUERTE</v>
      </c>
      <c r="BN12" s="136" t="str">
        <f>IFERROR(IF(BM12="DÉBIL","NO DISMINUYE",IF(AVERAGEIF(AV12:AV21,"Preventivo",BK12:BK21)&gt;=50,"DIRECTAMENTE","NO DISMINUYE")),"NO DISMINUYE")</f>
        <v>DIRECTAMENTE</v>
      </c>
      <c r="BO12" s="168">
        <f>IF(N12=1,1,IF(AND(N12=2,BM12="FUERTE",BN12="DIRECTAMENTE"),N12-1,IF(AND(N12&gt;2,BM12="FUERTE",BN12="DIRECTAMENTE"),N12-2,IF(AND(N12&gt;=2,BM12="MODERADA",BN12="DIRECTAMENTE"),N12-1,N12))))</f>
        <v>1</v>
      </c>
      <c r="BP12" s="142" t="str">
        <f>IF(BO12=1,"Rara vez",IF(BO12=2,"Improbable",IF(BO12=3,"Posible",IF(BO12=4,"Probable",IF(BO12=5,"Casi Seguro",0)))))</f>
        <v>Rara vez</v>
      </c>
      <c r="BQ12" s="124" t="str">
        <f>AK12</f>
        <v>Mayor</v>
      </c>
      <c r="BR12" s="124" t="str">
        <f>IF(AND(BP12="Rara Vez",BQ12="Moderado"),"Moderado",IF(AND(BP12="Rara Vez",BQ12="Mayor"),"Alto",IF(AND(BP12="Improbable",BQ12="Moderado"),"Moderado",IF(AND(BP12="Improbable",BQ12="Mayor"),"Alto",IF(AND(BP12="Posible",BQ12="Moderado"),"Alto",IF(AND(BP12="Probable",BQ12="Moderado"),"Alto","Extremo"))))))</f>
        <v>Alto</v>
      </c>
      <c r="BS12" s="127" t="s">
        <v>591</v>
      </c>
    </row>
    <row r="13" spans="2:71" s="57" customFormat="1" ht="6" customHeight="1" x14ac:dyDescent="0.3">
      <c r="B13" s="163"/>
      <c r="C13" s="166"/>
      <c r="D13" s="155"/>
      <c r="E13" s="155"/>
      <c r="F13" s="155"/>
      <c r="G13" s="155"/>
      <c r="H13" s="155"/>
      <c r="I13" s="155"/>
      <c r="J13" s="155"/>
      <c r="K13" s="58">
        <v>2</v>
      </c>
      <c r="L13" s="59" t="s">
        <v>123</v>
      </c>
      <c r="M13" s="157"/>
      <c r="N13" s="172"/>
      <c r="O13" s="150"/>
      <c r="P13" s="143"/>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31"/>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134"/>
      <c r="BN13" s="137"/>
      <c r="BO13" s="169"/>
      <c r="BP13" s="143"/>
      <c r="BQ13" s="125"/>
      <c r="BR13" s="125"/>
      <c r="BS13" s="128"/>
    </row>
    <row r="14" spans="2:71" s="57" customFormat="1" ht="6" customHeight="1" x14ac:dyDescent="0.3">
      <c r="B14" s="163"/>
      <c r="C14" s="166"/>
      <c r="D14" s="155"/>
      <c r="E14" s="155"/>
      <c r="F14" s="155"/>
      <c r="G14" s="155"/>
      <c r="H14" s="155"/>
      <c r="I14" s="155"/>
      <c r="J14" s="155"/>
      <c r="K14" s="64">
        <v>3</v>
      </c>
      <c r="L14" s="65" t="s">
        <v>123</v>
      </c>
      <c r="M14" s="157"/>
      <c r="N14" s="172"/>
      <c r="O14" s="150"/>
      <c r="P14" s="143"/>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31"/>
      <c r="AN14" s="66">
        <v>3</v>
      </c>
      <c r="AO14" s="67" t="s">
        <v>125</v>
      </c>
      <c r="AP14" s="67"/>
      <c r="AQ14" s="67" t="s">
        <v>122</v>
      </c>
      <c r="AR14" s="67"/>
      <c r="AS14" s="67"/>
      <c r="AT14" s="67"/>
      <c r="AU14" s="67"/>
      <c r="AV14" s="67" t="s">
        <v>122</v>
      </c>
      <c r="AW14" s="85" t="s">
        <v>122</v>
      </c>
      <c r="AX14" s="85" t="s">
        <v>122</v>
      </c>
      <c r="AY14" s="85" t="s">
        <v>122</v>
      </c>
      <c r="AZ14" s="85" t="s">
        <v>122</v>
      </c>
      <c r="BA14" s="85" t="s">
        <v>122</v>
      </c>
      <c r="BB14" s="85" t="s">
        <v>122</v>
      </c>
      <c r="BC14" s="85" t="s">
        <v>122</v>
      </c>
      <c r="BD14" s="85">
        <f t="shared" si="1"/>
        <v>0</v>
      </c>
      <c r="BE14" s="85" t="str">
        <f t="shared" si="2"/>
        <v>Débil</v>
      </c>
      <c r="BF14" s="67"/>
      <c r="BG14" s="69" t="s">
        <v>122</v>
      </c>
      <c r="BH14" s="85" t="str">
        <f t="shared" si="3"/>
        <v>Casilla formulada</v>
      </c>
      <c r="BI14" s="67"/>
      <c r="BJ14" s="85" t="str">
        <f t="shared" si="4"/>
        <v/>
      </c>
      <c r="BK14" s="85" t="str">
        <f t="shared" si="5"/>
        <v/>
      </c>
      <c r="BL14" s="85" t="str">
        <f t="shared" si="6"/>
        <v>SI</v>
      </c>
      <c r="BM14" s="134"/>
      <c r="BN14" s="137"/>
      <c r="BO14" s="169"/>
      <c r="BP14" s="143"/>
      <c r="BQ14" s="125"/>
      <c r="BR14" s="125"/>
      <c r="BS14" s="128"/>
    </row>
    <row r="15" spans="2:71" s="57" customFormat="1" ht="6" customHeight="1" x14ac:dyDescent="0.3">
      <c r="B15" s="163"/>
      <c r="C15" s="166"/>
      <c r="D15" s="155"/>
      <c r="E15" s="155"/>
      <c r="F15" s="155"/>
      <c r="G15" s="155"/>
      <c r="H15" s="155"/>
      <c r="I15" s="155"/>
      <c r="J15" s="155"/>
      <c r="K15" s="58">
        <v>4</v>
      </c>
      <c r="L15" s="59" t="s">
        <v>123</v>
      </c>
      <c r="M15" s="157"/>
      <c r="N15" s="172"/>
      <c r="O15" s="150"/>
      <c r="P15" s="143"/>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31"/>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134"/>
      <c r="BN15" s="137"/>
      <c r="BO15" s="169"/>
      <c r="BP15" s="143"/>
      <c r="BQ15" s="125"/>
      <c r="BR15" s="125"/>
      <c r="BS15" s="128"/>
    </row>
    <row r="16" spans="2:71" s="57" customFormat="1" ht="6" customHeight="1" x14ac:dyDescent="0.3">
      <c r="B16" s="163"/>
      <c r="C16" s="166"/>
      <c r="D16" s="155"/>
      <c r="E16" s="155"/>
      <c r="F16" s="155"/>
      <c r="G16" s="155"/>
      <c r="H16" s="155"/>
      <c r="I16" s="155"/>
      <c r="J16" s="155"/>
      <c r="K16" s="64">
        <v>5</v>
      </c>
      <c r="L16" s="65" t="s">
        <v>123</v>
      </c>
      <c r="M16" s="157"/>
      <c r="N16" s="172"/>
      <c r="O16" s="150"/>
      <c r="P16" s="143"/>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31"/>
      <c r="AN16" s="66">
        <v>5</v>
      </c>
      <c r="AO16" s="67" t="s">
        <v>125</v>
      </c>
      <c r="AP16" s="67"/>
      <c r="AQ16" s="67" t="s">
        <v>122</v>
      </c>
      <c r="AR16" s="67"/>
      <c r="AS16" s="67"/>
      <c r="AT16" s="67"/>
      <c r="AU16" s="67"/>
      <c r="AV16" s="67" t="s">
        <v>122</v>
      </c>
      <c r="AW16" s="85" t="s">
        <v>122</v>
      </c>
      <c r="AX16" s="85" t="s">
        <v>122</v>
      </c>
      <c r="AY16" s="85" t="s">
        <v>122</v>
      </c>
      <c r="AZ16" s="85" t="s">
        <v>122</v>
      </c>
      <c r="BA16" s="85" t="s">
        <v>122</v>
      </c>
      <c r="BB16" s="85" t="s">
        <v>122</v>
      </c>
      <c r="BC16" s="85" t="s">
        <v>122</v>
      </c>
      <c r="BD16" s="85">
        <f t="shared" si="1"/>
        <v>0</v>
      </c>
      <c r="BE16" s="85" t="str">
        <f t="shared" si="2"/>
        <v>Débil</v>
      </c>
      <c r="BF16" s="67"/>
      <c r="BG16" s="69" t="s">
        <v>122</v>
      </c>
      <c r="BH16" s="85" t="str">
        <f t="shared" si="3"/>
        <v>Casilla formulada</v>
      </c>
      <c r="BI16" s="67"/>
      <c r="BJ16" s="85" t="str">
        <f t="shared" si="4"/>
        <v/>
      </c>
      <c r="BK16" s="85" t="str">
        <f t="shared" si="5"/>
        <v/>
      </c>
      <c r="BL16" s="85" t="str">
        <f t="shared" si="6"/>
        <v>SI</v>
      </c>
      <c r="BM16" s="134"/>
      <c r="BN16" s="137"/>
      <c r="BO16" s="169"/>
      <c r="BP16" s="143"/>
      <c r="BQ16" s="125"/>
      <c r="BR16" s="125"/>
      <c r="BS16" s="128"/>
    </row>
    <row r="17" spans="2:71" s="57" customFormat="1" ht="6" customHeight="1" x14ac:dyDescent="0.3">
      <c r="B17" s="163"/>
      <c r="C17" s="166"/>
      <c r="D17" s="155"/>
      <c r="E17" s="155"/>
      <c r="F17" s="155"/>
      <c r="G17" s="155"/>
      <c r="H17" s="155"/>
      <c r="I17" s="155"/>
      <c r="J17" s="155"/>
      <c r="K17" s="58">
        <v>6</v>
      </c>
      <c r="L17" s="59" t="s">
        <v>123</v>
      </c>
      <c r="M17" s="157"/>
      <c r="N17" s="172"/>
      <c r="O17" s="150"/>
      <c r="P17" s="143"/>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31"/>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134"/>
      <c r="BN17" s="137"/>
      <c r="BO17" s="169"/>
      <c r="BP17" s="143"/>
      <c r="BQ17" s="125"/>
      <c r="BR17" s="125"/>
      <c r="BS17" s="128"/>
    </row>
    <row r="18" spans="2:71" s="57" customFormat="1" ht="6" customHeight="1" x14ac:dyDescent="0.3">
      <c r="B18" s="163"/>
      <c r="C18" s="166"/>
      <c r="D18" s="155"/>
      <c r="E18" s="155"/>
      <c r="F18" s="155"/>
      <c r="G18" s="155"/>
      <c r="H18" s="155"/>
      <c r="I18" s="155"/>
      <c r="J18" s="155"/>
      <c r="K18" s="64">
        <v>7</v>
      </c>
      <c r="L18" s="65" t="s">
        <v>123</v>
      </c>
      <c r="M18" s="157"/>
      <c r="N18" s="172"/>
      <c r="O18" s="150"/>
      <c r="P18" s="143"/>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31"/>
      <c r="AN18" s="66">
        <v>7</v>
      </c>
      <c r="AO18" s="67" t="s">
        <v>125</v>
      </c>
      <c r="AP18" s="67"/>
      <c r="AQ18" s="67" t="s">
        <v>122</v>
      </c>
      <c r="AR18" s="67"/>
      <c r="AS18" s="67"/>
      <c r="AT18" s="67"/>
      <c r="AU18" s="67"/>
      <c r="AV18" s="67" t="s">
        <v>122</v>
      </c>
      <c r="AW18" s="85" t="s">
        <v>122</v>
      </c>
      <c r="AX18" s="85" t="s">
        <v>122</v>
      </c>
      <c r="AY18" s="85" t="s">
        <v>122</v>
      </c>
      <c r="AZ18" s="85" t="s">
        <v>122</v>
      </c>
      <c r="BA18" s="85" t="s">
        <v>122</v>
      </c>
      <c r="BB18" s="85" t="s">
        <v>122</v>
      </c>
      <c r="BC18" s="85" t="s">
        <v>122</v>
      </c>
      <c r="BD18" s="85">
        <f t="shared" si="1"/>
        <v>0</v>
      </c>
      <c r="BE18" s="85" t="str">
        <f t="shared" si="2"/>
        <v>Débil</v>
      </c>
      <c r="BF18" s="67"/>
      <c r="BG18" s="69" t="s">
        <v>122</v>
      </c>
      <c r="BH18" s="85" t="str">
        <f t="shared" si="3"/>
        <v>Casilla formulada</v>
      </c>
      <c r="BI18" s="67"/>
      <c r="BJ18" s="85" t="str">
        <f t="shared" si="4"/>
        <v/>
      </c>
      <c r="BK18" s="85" t="str">
        <f t="shared" si="5"/>
        <v/>
      </c>
      <c r="BL18" s="85" t="str">
        <f t="shared" si="6"/>
        <v>SI</v>
      </c>
      <c r="BM18" s="134"/>
      <c r="BN18" s="137"/>
      <c r="BO18" s="169"/>
      <c r="BP18" s="143"/>
      <c r="BQ18" s="125"/>
      <c r="BR18" s="125"/>
      <c r="BS18" s="128"/>
    </row>
    <row r="19" spans="2:71" s="57" customFormat="1" ht="6" customHeight="1" x14ac:dyDescent="0.3">
      <c r="B19" s="163"/>
      <c r="C19" s="166"/>
      <c r="D19" s="155"/>
      <c r="E19" s="155"/>
      <c r="F19" s="155"/>
      <c r="G19" s="155"/>
      <c r="H19" s="155"/>
      <c r="I19" s="155"/>
      <c r="J19" s="155"/>
      <c r="K19" s="58">
        <v>8</v>
      </c>
      <c r="L19" s="59" t="s">
        <v>123</v>
      </c>
      <c r="M19" s="157"/>
      <c r="N19" s="172"/>
      <c r="O19" s="150"/>
      <c r="P19" s="143"/>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31"/>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134"/>
      <c r="BN19" s="137"/>
      <c r="BO19" s="169"/>
      <c r="BP19" s="143"/>
      <c r="BQ19" s="125"/>
      <c r="BR19" s="125"/>
      <c r="BS19" s="128"/>
    </row>
    <row r="20" spans="2:71" s="57" customFormat="1" ht="6" customHeight="1" x14ac:dyDescent="0.3">
      <c r="B20" s="163"/>
      <c r="C20" s="166"/>
      <c r="D20" s="155"/>
      <c r="E20" s="155"/>
      <c r="F20" s="155"/>
      <c r="G20" s="155"/>
      <c r="H20" s="155"/>
      <c r="I20" s="155"/>
      <c r="J20" s="155"/>
      <c r="K20" s="64">
        <v>9</v>
      </c>
      <c r="L20" s="70" t="s">
        <v>123</v>
      </c>
      <c r="M20" s="157"/>
      <c r="N20" s="172"/>
      <c r="O20" s="150"/>
      <c r="P20" s="143"/>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31"/>
      <c r="AN20" s="66">
        <v>9</v>
      </c>
      <c r="AO20" s="67" t="s">
        <v>125</v>
      </c>
      <c r="AP20" s="67"/>
      <c r="AQ20" s="67" t="s">
        <v>122</v>
      </c>
      <c r="AR20" s="67"/>
      <c r="AS20" s="67"/>
      <c r="AT20" s="67"/>
      <c r="AU20" s="67"/>
      <c r="AV20" s="67" t="s">
        <v>122</v>
      </c>
      <c r="AW20" s="85" t="s">
        <v>122</v>
      </c>
      <c r="AX20" s="85" t="s">
        <v>122</v>
      </c>
      <c r="AY20" s="85" t="s">
        <v>122</v>
      </c>
      <c r="AZ20" s="85" t="s">
        <v>122</v>
      </c>
      <c r="BA20" s="85" t="s">
        <v>122</v>
      </c>
      <c r="BB20" s="85" t="s">
        <v>122</v>
      </c>
      <c r="BC20" s="85" t="s">
        <v>122</v>
      </c>
      <c r="BD20" s="85">
        <f t="shared" si="1"/>
        <v>0</v>
      </c>
      <c r="BE20" s="85" t="str">
        <f t="shared" si="2"/>
        <v>Débil</v>
      </c>
      <c r="BF20" s="67"/>
      <c r="BG20" s="69" t="s">
        <v>122</v>
      </c>
      <c r="BH20" s="85" t="str">
        <f t="shared" si="3"/>
        <v>Casilla formulada</v>
      </c>
      <c r="BI20" s="67"/>
      <c r="BJ20" s="85" t="str">
        <f t="shared" si="4"/>
        <v/>
      </c>
      <c r="BK20" s="85" t="str">
        <f t="shared" si="5"/>
        <v/>
      </c>
      <c r="BL20" s="85" t="str">
        <f t="shared" si="6"/>
        <v>SI</v>
      </c>
      <c r="BM20" s="134"/>
      <c r="BN20" s="137"/>
      <c r="BO20" s="169"/>
      <c r="BP20" s="143"/>
      <c r="BQ20" s="125"/>
      <c r="BR20" s="125"/>
      <c r="BS20" s="128"/>
    </row>
    <row r="21" spans="2:71" s="57" customFormat="1" ht="6" customHeight="1" thickBot="1" x14ac:dyDescent="0.35">
      <c r="B21" s="164"/>
      <c r="C21" s="167"/>
      <c r="D21" s="156"/>
      <c r="E21" s="156"/>
      <c r="F21" s="156"/>
      <c r="G21" s="156"/>
      <c r="H21" s="156"/>
      <c r="I21" s="156"/>
      <c r="J21" s="156"/>
      <c r="K21" s="71">
        <v>10</v>
      </c>
      <c r="L21" s="72" t="s">
        <v>123</v>
      </c>
      <c r="M21" s="158"/>
      <c r="N21" s="173"/>
      <c r="O21" s="151"/>
      <c r="P21" s="144"/>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32"/>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135"/>
      <c r="BN21" s="138"/>
      <c r="BO21" s="170"/>
      <c r="BP21" s="144"/>
      <c r="BQ21" s="126"/>
      <c r="BR21" s="126"/>
      <c r="BS21" s="129"/>
    </row>
    <row r="22" spans="2:71" s="57" customFormat="1" ht="96" customHeight="1" x14ac:dyDescent="0.3">
      <c r="B22" s="162">
        <v>2</v>
      </c>
      <c r="C22" s="165" t="s">
        <v>120</v>
      </c>
      <c r="D22" s="155" t="s">
        <v>121</v>
      </c>
      <c r="E22" s="155"/>
      <c r="F22" s="155" t="s">
        <v>122</v>
      </c>
      <c r="G22" s="155" t="s">
        <v>122</v>
      </c>
      <c r="H22" s="155" t="s">
        <v>122</v>
      </c>
      <c r="I22" s="155" t="s">
        <v>122</v>
      </c>
      <c r="J22" s="155" t="str">
        <f>IF(AND((F22="SI"),(G22="SI"),(H22="SI"),(I22="SI")),"Si es Riesgo de Corrupción","No es Riesgo de Corrupción")</f>
        <v>No es Riesgo de Corrupción</v>
      </c>
      <c r="K22" s="50">
        <v>1</v>
      </c>
      <c r="L22" s="51" t="s">
        <v>123</v>
      </c>
      <c r="M22" s="157" t="s">
        <v>191</v>
      </c>
      <c r="N22" s="171" t="s">
        <v>122</v>
      </c>
      <c r="O22" s="149" t="str">
        <f>IF(N22=1,"Rara vez",IF(N22=2,"Improbable",IF(N22=3,"Posible",IF(N22=4,"Probable",IF(N22=5,"Casi seguro","Definir el nivel de probabilidad")))))</f>
        <v>Definir el nivel de probabilidad</v>
      </c>
      <c r="P22" s="152"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148" t="s">
        <v>122</v>
      </c>
      <c r="R22" s="148" t="s">
        <v>122</v>
      </c>
      <c r="S22" s="148" t="s">
        <v>122</v>
      </c>
      <c r="T22" s="148" t="s">
        <v>122</v>
      </c>
      <c r="U22" s="148" t="s">
        <v>122</v>
      </c>
      <c r="V22" s="148" t="s">
        <v>122</v>
      </c>
      <c r="W22" s="148" t="s">
        <v>122</v>
      </c>
      <c r="X22" s="148" t="s">
        <v>122</v>
      </c>
      <c r="Y22" s="148" t="s">
        <v>122</v>
      </c>
      <c r="Z22" s="148" t="s">
        <v>122</v>
      </c>
      <c r="AA22" s="148" t="s">
        <v>122</v>
      </c>
      <c r="AB22" s="148" t="s">
        <v>122</v>
      </c>
      <c r="AC22" s="148" t="s">
        <v>122</v>
      </c>
      <c r="AD22" s="148" t="s">
        <v>122</v>
      </c>
      <c r="AE22" s="148" t="s">
        <v>122</v>
      </c>
      <c r="AF22" s="148" t="s">
        <v>122</v>
      </c>
      <c r="AG22" s="148" t="s">
        <v>122</v>
      </c>
      <c r="AH22" s="148" t="s">
        <v>122</v>
      </c>
      <c r="AI22" s="148" t="s">
        <v>122</v>
      </c>
      <c r="AJ22" s="148">
        <f t="shared" si="0"/>
        <v>0</v>
      </c>
      <c r="AK22" s="148" t="str">
        <f>IF(AJ22=0,"",IF(AND(AJ22&gt;0,AJ22&lt;=5),"Moderado",IF(AND(AJ22&gt;5,AJ22&lt;=11),"Mayor","Catastrófico")))</f>
        <v/>
      </c>
      <c r="AL22" s="148" t="str">
        <f>IF(AND(O22="Rara Vez",AK22="Moderado"),"Moderado",IF(AND(O22="Rara Vez",AK22="Mayor"),"Alto",IF(AND(O22="Improbable",AK22="Moderado"),"Moderado",IF(AND(O22="Improbable",AK22="Mayor"),"Alto",IF(AND(O22="Posible",AK22="Moderado"),"Alto",IF(AND(O22="Probable",AK22="Moderado"),"Alto","Extremo"))))))</f>
        <v>Extremo</v>
      </c>
      <c r="AM22" s="130" t="s">
        <v>124</v>
      </c>
      <c r="AN22" s="52">
        <v>1</v>
      </c>
      <c r="AO22" s="53" t="s">
        <v>125</v>
      </c>
      <c r="AP22" s="53"/>
      <c r="AQ22" s="53" t="s">
        <v>122</v>
      </c>
      <c r="AR22" s="53"/>
      <c r="AS22" s="53"/>
      <c r="AT22" s="53"/>
      <c r="AU22" s="53"/>
      <c r="AV22" s="53" t="s">
        <v>122</v>
      </c>
      <c r="AW22" s="84" t="s">
        <v>122</v>
      </c>
      <c r="AX22" s="84" t="s">
        <v>122</v>
      </c>
      <c r="AY22" s="84" t="s">
        <v>122</v>
      </c>
      <c r="AZ22" s="84" t="s">
        <v>122</v>
      </c>
      <c r="BA22" s="84" t="s">
        <v>122</v>
      </c>
      <c r="BB22" s="84" t="s">
        <v>122</v>
      </c>
      <c r="BC22" s="84" t="s">
        <v>122</v>
      </c>
      <c r="BD22" s="84">
        <f t="shared" si="1"/>
        <v>0</v>
      </c>
      <c r="BE22" s="84" t="str">
        <f t="shared" si="2"/>
        <v>Débil</v>
      </c>
      <c r="BF22" s="53"/>
      <c r="BG22" s="55" t="s">
        <v>122</v>
      </c>
      <c r="BH22" s="84" t="str">
        <f t="shared" si="3"/>
        <v>Casilla formulada</v>
      </c>
      <c r="BI22" s="53"/>
      <c r="BJ22" s="84" t="str">
        <f t="shared" si="4"/>
        <v/>
      </c>
      <c r="BK22" s="84" t="str">
        <f t="shared" si="5"/>
        <v/>
      </c>
      <c r="BL22" s="84" t="str">
        <f t="shared" si="6"/>
        <v>SI</v>
      </c>
      <c r="BM22" s="133" t="e">
        <f>IF(AVERAGE(BK22:BK31)=100,"FUERTE",IF(AND(AVERAGE(BK22:BK31)&lt;=99,AVERAGE(BK22:BK31)&gt;=50),"MODERADA",IF(AVERAGE(BK22:BK31)&lt;50,"DÉBIL",0)))</f>
        <v>#DIV/0!</v>
      </c>
      <c r="BN22" s="136" t="str">
        <f>IFERROR(IF(BM22="DÉBIL","NO DISMINUYE",IF(AVERAGEIF(AV22:AV31,"Preventivo",BK22:BK31)&gt;=50,"DIRECTAMENTE","NO DISMINUYE")),"NO DISMINUYE")</f>
        <v>NO DISMINUYE</v>
      </c>
      <c r="BO22" s="168" t="e">
        <f>IF(N22=1,1,IF(AND(N22=2,BM22="FUERTE",BN22="DIRECTAMENTE"),N22-1,IF(AND(N22&gt;2,BM22="FUERTE",BN22="DIRECTAMENTE"),N22-2,IF(AND(N22&gt;=2,BM22="MODERADA",BN22="DIRECTAMENTE"),N22-1,N22))))</f>
        <v>#DIV/0!</v>
      </c>
      <c r="BP22" s="142" t="e">
        <f>IF(BO22=1,"Rara vez",IF(BO22=2,"Improbable",IF(BO22=3,"Posible",IF(BO22=4,"Probable",IF(BO22=5,"Casi Seguro",0)))))</f>
        <v>#DIV/0!</v>
      </c>
      <c r="BQ22" s="124" t="str">
        <f>AK22</f>
        <v/>
      </c>
      <c r="BR22" s="124" t="e">
        <f>IF(AND(BP22="Rara Vez",BQ22="Moderado"),"Moderado",IF(AND(BP22="Rara Vez",BQ22="Mayor"),"Alto",IF(AND(BP22="Improbable",BQ22="Moderado"),"Moderado",IF(AND(BP22="Improbable",BQ22="Mayor"),"Alto",IF(AND(BP22="Posible",BQ22="Moderado"),"Alto",IF(AND(BP22="Probable",BQ22="Moderado"),"Alto","Extremo"))))))</f>
        <v>#DIV/0!</v>
      </c>
      <c r="BS22" s="127"/>
    </row>
    <row r="23" spans="2:71" s="57" customFormat="1" ht="96" customHeight="1" x14ac:dyDescent="0.3">
      <c r="B23" s="163"/>
      <c r="C23" s="166"/>
      <c r="D23" s="155"/>
      <c r="E23" s="155"/>
      <c r="F23" s="155"/>
      <c r="G23" s="155"/>
      <c r="H23" s="155"/>
      <c r="I23" s="155"/>
      <c r="J23" s="155"/>
      <c r="K23" s="58">
        <v>2</v>
      </c>
      <c r="L23" s="59" t="s">
        <v>123</v>
      </c>
      <c r="M23" s="157"/>
      <c r="N23" s="172"/>
      <c r="O23" s="150"/>
      <c r="P23" s="143"/>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31"/>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134"/>
      <c r="BN23" s="137"/>
      <c r="BO23" s="169"/>
      <c r="BP23" s="143"/>
      <c r="BQ23" s="125"/>
      <c r="BR23" s="125"/>
      <c r="BS23" s="128"/>
    </row>
    <row r="24" spans="2:71" s="57" customFormat="1" ht="96" customHeight="1" x14ac:dyDescent="0.3">
      <c r="B24" s="163"/>
      <c r="C24" s="166"/>
      <c r="D24" s="155"/>
      <c r="E24" s="155"/>
      <c r="F24" s="155"/>
      <c r="G24" s="155"/>
      <c r="H24" s="155"/>
      <c r="I24" s="155"/>
      <c r="J24" s="155"/>
      <c r="K24" s="64">
        <v>3</v>
      </c>
      <c r="L24" s="65" t="s">
        <v>123</v>
      </c>
      <c r="M24" s="157"/>
      <c r="N24" s="172"/>
      <c r="O24" s="150"/>
      <c r="P24" s="143"/>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31"/>
      <c r="AN24" s="66">
        <v>3</v>
      </c>
      <c r="AO24" s="67" t="s">
        <v>125</v>
      </c>
      <c r="AP24" s="67"/>
      <c r="AQ24" s="67" t="s">
        <v>122</v>
      </c>
      <c r="AR24" s="67"/>
      <c r="AS24" s="67"/>
      <c r="AT24" s="67"/>
      <c r="AU24" s="67"/>
      <c r="AV24" s="67" t="s">
        <v>122</v>
      </c>
      <c r="AW24" s="85" t="s">
        <v>122</v>
      </c>
      <c r="AX24" s="85" t="s">
        <v>122</v>
      </c>
      <c r="AY24" s="85" t="s">
        <v>122</v>
      </c>
      <c r="AZ24" s="85" t="s">
        <v>122</v>
      </c>
      <c r="BA24" s="85" t="s">
        <v>122</v>
      </c>
      <c r="BB24" s="85" t="s">
        <v>122</v>
      </c>
      <c r="BC24" s="85" t="s">
        <v>122</v>
      </c>
      <c r="BD24" s="85">
        <f t="shared" si="1"/>
        <v>0</v>
      </c>
      <c r="BE24" s="85" t="str">
        <f t="shared" si="2"/>
        <v>Débil</v>
      </c>
      <c r="BF24" s="67"/>
      <c r="BG24" s="69" t="s">
        <v>122</v>
      </c>
      <c r="BH24" s="85" t="str">
        <f t="shared" si="3"/>
        <v>Casilla formulada</v>
      </c>
      <c r="BI24" s="67"/>
      <c r="BJ24" s="85" t="str">
        <f t="shared" si="4"/>
        <v/>
      </c>
      <c r="BK24" s="85" t="str">
        <f t="shared" si="5"/>
        <v/>
      </c>
      <c r="BL24" s="85" t="str">
        <f t="shared" si="6"/>
        <v>SI</v>
      </c>
      <c r="BM24" s="134"/>
      <c r="BN24" s="137"/>
      <c r="BO24" s="169"/>
      <c r="BP24" s="143"/>
      <c r="BQ24" s="125"/>
      <c r="BR24" s="125"/>
      <c r="BS24" s="128"/>
    </row>
    <row r="25" spans="2:71" s="57" customFormat="1" ht="96" customHeight="1" x14ac:dyDescent="0.3">
      <c r="B25" s="163"/>
      <c r="C25" s="166"/>
      <c r="D25" s="155"/>
      <c r="E25" s="155"/>
      <c r="F25" s="155"/>
      <c r="G25" s="155"/>
      <c r="H25" s="155"/>
      <c r="I25" s="155"/>
      <c r="J25" s="155"/>
      <c r="K25" s="58">
        <v>4</v>
      </c>
      <c r="L25" s="59" t="s">
        <v>123</v>
      </c>
      <c r="M25" s="157"/>
      <c r="N25" s="172"/>
      <c r="O25" s="150"/>
      <c r="P25" s="143"/>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31"/>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134"/>
      <c r="BN25" s="137"/>
      <c r="BO25" s="169"/>
      <c r="BP25" s="143"/>
      <c r="BQ25" s="125"/>
      <c r="BR25" s="125"/>
      <c r="BS25" s="128"/>
    </row>
    <row r="26" spans="2:71" s="57" customFormat="1" ht="96" customHeight="1" x14ac:dyDescent="0.3">
      <c r="B26" s="163"/>
      <c r="C26" s="166"/>
      <c r="D26" s="155"/>
      <c r="E26" s="155"/>
      <c r="F26" s="155"/>
      <c r="G26" s="155"/>
      <c r="H26" s="155"/>
      <c r="I26" s="155"/>
      <c r="J26" s="155"/>
      <c r="K26" s="64">
        <v>5</v>
      </c>
      <c r="L26" s="65" t="s">
        <v>123</v>
      </c>
      <c r="M26" s="157"/>
      <c r="N26" s="172"/>
      <c r="O26" s="150"/>
      <c r="P26" s="143"/>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31"/>
      <c r="AN26" s="66">
        <v>5</v>
      </c>
      <c r="AO26" s="67" t="s">
        <v>125</v>
      </c>
      <c r="AP26" s="67"/>
      <c r="AQ26" s="67" t="s">
        <v>122</v>
      </c>
      <c r="AR26" s="67"/>
      <c r="AS26" s="67"/>
      <c r="AT26" s="67"/>
      <c r="AU26" s="67"/>
      <c r="AV26" s="67" t="s">
        <v>122</v>
      </c>
      <c r="AW26" s="85" t="s">
        <v>122</v>
      </c>
      <c r="AX26" s="85" t="s">
        <v>122</v>
      </c>
      <c r="AY26" s="85" t="s">
        <v>122</v>
      </c>
      <c r="AZ26" s="85" t="s">
        <v>122</v>
      </c>
      <c r="BA26" s="85" t="s">
        <v>122</v>
      </c>
      <c r="BB26" s="85" t="s">
        <v>122</v>
      </c>
      <c r="BC26" s="85" t="s">
        <v>122</v>
      </c>
      <c r="BD26" s="85">
        <f t="shared" si="1"/>
        <v>0</v>
      </c>
      <c r="BE26" s="85" t="str">
        <f t="shared" si="2"/>
        <v>Débil</v>
      </c>
      <c r="BF26" s="67"/>
      <c r="BG26" s="69" t="s">
        <v>122</v>
      </c>
      <c r="BH26" s="85" t="str">
        <f t="shared" si="3"/>
        <v>Casilla formulada</v>
      </c>
      <c r="BI26" s="67"/>
      <c r="BJ26" s="85" t="str">
        <f t="shared" si="4"/>
        <v/>
      </c>
      <c r="BK26" s="85" t="str">
        <f t="shared" si="5"/>
        <v/>
      </c>
      <c r="BL26" s="85" t="str">
        <f t="shared" si="6"/>
        <v>SI</v>
      </c>
      <c r="BM26" s="134"/>
      <c r="BN26" s="137"/>
      <c r="BO26" s="169"/>
      <c r="BP26" s="143"/>
      <c r="BQ26" s="125"/>
      <c r="BR26" s="125"/>
      <c r="BS26" s="128"/>
    </row>
    <row r="27" spans="2:71" s="57" customFormat="1" ht="96" customHeight="1" x14ac:dyDescent="0.3">
      <c r="B27" s="163"/>
      <c r="C27" s="166"/>
      <c r="D27" s="155"/>
      <c r="E27" s="155"/>
      <c r="F27" s="155"/>
      <c r="G27" s="155"/>
      <c r="H27" s="155"/>
      <c r="I27" s="155"/>
      <c r="J27" s="155"/>
      <c r="K27" s="58">
        <v>6</v>
      </c>
      <c r="L27" s="59" t="s">
        <v>123</v>
      </c>
      <c r="M27" s="157"/>
      <c r="N27" s="172"/>
      <c r="O27" s="150"/>
      <c r="P27" s="143"/>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31"/>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134"/>
      <c r="BN27" s="137"/>
      <c r="BO27" s="169"/>
      <c r="BP27" s="143"/>
      <c r="BQ27" s="125"/>
      <c r="BR27" s="125"/>
      <c r="BS27" s="128"/>
    </row>
    <row r="28" spans="2:71" s="57" customFormat="1" ht="96" customHeight="1" x14ac:dyDescent="0.3">
      <c r="B28" s="163"/>
      <c r="C28" s="166"/>
      <c r="D28" s="155"/>
      <c r="E28" s="155"/>
      <c r="F28" s="155"/>
      <c r="G28" s="155"/>
      <c r="H28" s="155"/>
      <c r="I28" s="155"/>
      <c r="J28" s="155"/>
      <c r="K28" s="64">
        <v>7</v>
      </c>
      <c r="L28" s="65" t="s">
        <v>123</v>
      </c>
      <c r="M28" s="157"/>
      <c r="N28" s="172"/>
      <c r="O28" s="150"/>
      <c r="P28" s="143"/>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31"/>
      <c r="AN28" s="66">
        <v>7</v>
      </c>
      <c r="AO28" s="67" t="s">
        <v>125</v>
      </c>
      <c r="AP28" s="67"/>
      <c r="AQ28" s="67" t="s">
        <v>122</v>
      </c>
      <c r="AR28" s="67"/>
      <c r="AS28" s="67"/>
      <c r="AT28" s="67"/>
      <c r="AU28" s="67"/>
      <c r="AV28" s="67" t="s">
        <v>122</v>
      </c>
      <c r="AW28" s="85" t="s">
        <v>122</v>
      </c>
      <c r="AX28" s="85" t="s">
        <v>122</v>
      </c>
      <c r="AY28" s="85" t="s">
        <v>122</v>
      </c>
      <c r="AZ28" s="85" t="s">
        <v>122</v>
      </c>
      <c r="BA28" s="85" t="s">
        <v>122</v>
      </c>
      <c r="BB28" s="85" t="s">
        <v>122</v>
      </c>
      <c r="BC28" s="85" t="s">
        <v>122</v>
      </c>
      <c r="BD28" s="85">
        <f t="shared" si="1"/>
        <v>0</v>
      </c>
      <c r="BE28" s="85" t="str">
        <f t="shared" si="2"/>
        <v>Débil</v>
      </c>
      <c r="BF28" s="67"/>
      <c r="BG28" s="69" t="s">
        <v>122</v>
      </c>
      <c r="BH28" s="85" t="str">
        <f t="shared" si="3"/>
        <v>Casilla formulada</v>
      </c>
      <c r="BI28" s="67"/>
      <c r="BJ28" s="85" t="str">
        <f t="shared" si="4"/>
        <v/>
      </c>
      <c r="BK28" s="85" t="str">
        <f t="shared" si="5"/>
        <v/>
      </c>
      <c r="BL28" s="85" t="str">
        <f t="shared" si="6"/>
        <v>SI</v>
      </c>
      <c r="BM28" s="134"/>
      <c r="BN28" s="137"/>
      <c r="BO28" s="169"/>
      <c r="BP28" s="143"/>
      <c r="BQ28" s="125"/>
      <c r="BR28" s="125"/>
      <c r="BS28" s="128"/>
    </row>
    <row r="29" spans="2:71" s="57" customFormat="1" ht="96" customHeight="1" x14ac:dyDescent="0.3">
      <c r="B29" s="163"/>
      <c r="C29" s="166"/>
      <c r="D29" s="155"/>
      <c r="E29" s="155"/>
      <c r="F29" s="155"/>
      <c r="G29" s="155"/>
      <c r="H29" s="155"/>
      <c r="I29" s="155"/>
      <c r="J29" s="155"/>
      <c r="K29" s="58">
        <v>8</v>
      </c>
      <c r="L29" s="59" t="s">
        <v>123</v>
      </c>
      <c r="M29" s="157"/>
      <c r="N29" s="172"/>
      <c r="O29" s="150"/>
      <c r="P29" s="143"/>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31"/>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134"/>
      <c r="BN29" s="137"/>
      <c r="BO29" s="169"/>
      <c r="BP29" s="143"/>
      <c r="BQ29" s="125"/>
      <c r="BR29" s="125"/>
      <c r="BS29" s="128"/>
    </row>
    <row r="30" spans="2:71" s="57" customFormat="1" ht="96" customHeight="1" x14ac:dyDescent="0.3">
      <c r="B30" s="163"/>
      <c r="C30" s="166"/>
      <c r="D30" s="155"/>
      <c r="E30" s="155"/>
      <c r="F30" s="155"/>
      <c r="G30" s="155"/>
      <c r="H30" s="155"/>
      <c r="I30" s="155"/>
      <c r="J30" s="155"/>
      <c r="K30" s="64">
        <v>9</v>
      </c>
      <c r="L30" s="70" t="s">
        <v>123</v>
      </c>
      <c r="M30" s="157"/>
      <c r="N30" s="172"/>
      <c r="O30" s="150"/>
      <c r="P30" s="143"/>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31"/>
      <c r="AN30" s="66">
        <v>9</v>
      </c>
      <c r="AO30" s="67" t="s">
        <v>125</v>
      </c>
      <c r="AP30" s="67"/>
      <c r="AQ30" s="67" t="s">
        <v>122</v>
      </c>
      <c r="AR30" s="67"/>
      <c r="AS30" s="67"/>
      <c r="AT30" s="67"/>
      <c r="AU30" s="67"/>
      <c r="AV30" s="67" t="s">
        <v>122</v>
      </c>
      <c r="AW30" s="85" t="s">
        <v>122</v>
      </c>
      <c r="AX30" s="85" t="s">
        <v>122</v>
      </c>
      <c r="AY30" s="85" t="s">
        <v>122</v>
      </c>
      <c r="AZ30" s="85" t="s">
        <v>122</v>
      </c>
      <c r="BA30" s="85" t="s">
        <v>122</v>
      </c>
      <c r="BB30" s="85" t="s">
        <v>122</v>
      </c>
      <c r="BC30" s="85" t="s">
        <v>122</v>
      </c>
      <c r="BD30" s="85">
        <f t="shared" si="1"/>
        <v>0</v>
      </c>
      <c r="BE30" s="85" t="str">
        <f t="shared" si="2"/>
        <v>Débil</v>
      </c>
      <c r="BF30" s="67"/>
      <c r="BG30" s="69" t="s">
        <v>122</v>
      </c>
      <c r="BH30" s="85" t="str">
        <f t="shared" si="3"/>
        <v>Casilla formulada</v>
      </c>
      <c r="BI30" s="67"/>
      <c r="BJ30" s="85" t="str">
        <f t="shared" si="4"/>
        <v/>
      </c>
      <c r="BK30" s="85" t="str">
        <f t="shared" si="5"/>
        <v/>
      </c>
      <c r="BL30" s="85" t="str">
        <f t="shared" si="6"/>
        <v>SI</v>
      </c>
      <c r="BM30" s="134"/>
      <c r="BN30" s="137"/>
      <c r="BO30" s="169"/>
      <c r="BP30" s="143"/>
      <c r="BQ30" s="125"/>
      <c r="BR30" s="125"/>
      <c r="BS30" s="128"/>
    </row>
    <row r="31" spans="2:71" s="57" customFormat="1" ht="96" customHeight="1" thickBot="1" x14ac:dyDescent="0.35">
      <c r="B31" s="164"/>
      <c r="C31" s="167"/>
      <c r="D31" s="156"/>
      <c r="E31" s="156"/>
      <c r="F31" s="156"/>
      <c r="G31" s="156"/>
      <c r="H31" s="156"/>
      <c r="I31" s="156"/>
      <c r="J31" s="156"/>
      <c r="K31" s="71">
        <v>10</v>
      </c>
      <c r="L31" s="72" t="s">
        <v>123</v>
      </c>
      <c r="M31" s="158"/>
      <c r="N31" s="173"/>
      <c r="O31" s="151"/>
      <c r="P31" s="144"/>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32"/>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135"/>
      <c r="BN31" s="138"/>
      <c r="BO31" s="170"/>
      <c r="BP31" s="144"/>
      <c r="BQ31" s="126"/>
      <c r="BR31" s="126"/>
      <c r="BS31" s="129"/>
    </row>
    <row r="32" spans="2:71" s="57" customFormat="1" ht="96" customHeight="1" x14ac:dyDescent="0.3">
      <c r="B32" s="162">
        <v>3</v>
      </c>
      <c r="C32" s="165" t="s">
        <v>120</v>
      </c>
      <c r="D32" s="155" t="s">
        <v>121</v>
      </c>
      <c r="E32" s="155"/>
      <c r="F32" s="153" t="s">
        <v>122</v>
      </c>
      <c r="G32" s="153" t="s">
        <v>122</v>
      </c>
      <c r="H32" s="153" t="s">
        <v>122</v>
      </c>
      <c r="I32" s="153" t="s">
        <v>122</v>
      </c>
      <c r="J32" s="155" t="str">
        <f>IF(AND((F32="SI"),(G32="SI"),(H32="SI"),(I32="SI")),"Si es Riesgo de Corrupción","No es Riesgo de Corrupción")</f>
        <v>No es Riesgo de Corrupción</v>
      </c>
      <c r="K32" s="50">
        <v>1</v>
      </c>
      <c r="L32" s="51" t="s">
        <v>123</v>
      </c>
      <c r="M32" s="157" t="s">
        <v>191</v>
      </c>
      <c r="N32" s="159" t="s">
        <v>122</v>
      </c>
      <c r="O32" s="149" t="str">
        <f>IF(N32=1,"Rara vez",IF(N32=2,"Improbable",IF(N32=3,"Posible",IF(N32=4,"Probable",IF(N32=5,"Casi seguro","Definir el nivel de probabilidad")))))</f>
        <v>Definir el nivel de probabilidad</v>
      </c>
      <c r="P32" s="152"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145" t="s">
        <v>122</v>
      </c>
      <c r="R32" s="145" t="s">
        <v>122</v>
      </c>
      <c r="S32" s="145" t="s">
        <v>122</v>
      </c>
      <c r="T32" s="145" t="s">
        <v>122</v>
      </c>
      <c r="U32" s="145" t="s">
        <v>122</v>
      </c>
      <c r="V32" s="145" t="s">
        <v>122</v>
      </c>
      <c r="W32" s="145" t="s">
        <v>122</v>
      </c>
      <c r="X32" s="145" t="s">
        <v>122</v>
      </c>
      <c r="Y32" s="145" t="s">
        <v>122</v>
      </c>
      <c r="Z32" s="145" t="s">
        <v>122</v>
      </c>
      <c r="AA32" s="145" t="s">
        <v>122</v>
      </c>
      <c r="AB32" s="145" t="s">
        <v>122</v>
      </c>
      <c r="AC32" s="145" t="s">
        <v>122</v>
      </c>
      <c r="AD32" s="145" t="s">
        <v>122</v>
      </c>
      <c r="AE32" s="145" t="s">
        <v>122</v>
      </c>
      <c r="AF32" s="145" t="s">
        <v>122</v>
      </c>
      <c r="AG32" s="145" t="s">
        <v>122</v>
      </c>
      <c r="AH32" s="145" t="s">
        <v>122</v>
      </c>
      <c r="AI32" s="145" t="s">
        <v>122</v>
      </c>
      <c r="AJ32" s="148">
        <f>IF(AF32="SI","Impacto Catastrófico por lesoines o perdida de vidas humanas",(COUNTIF(Q32:AE41,"SI")+COUNTIF(AG32:AI41,"SI")))</f>
        <v>0</v>
      </c>
      <c r="AK32" s="148" t="str">
        <f>IF(AJ32=0,"",IF(AND(AJ32&gt;0,AJ32&lt;=5),"Moderado",IF(AND(AJ32&gt;5,AJ32&lt;=11),"Mayor","Catastrófico")))</f>
        <v/>
      </c>
      <c r="AL32" s="148" t="str">
        <f>IF(AND(O32="Rara Vez",AK32="Moderado"),"Moderado",IF(AND(O32="Rara Vez",AK32="Mayor"),"Alto",IF(AND(O32="Improbable",AK32="Moderado"),"Moderado",IF(AND(O32="Improbable",AK32="Mayor"),"Alto",IF(AND(O32="Posible",AK32="Moderado"),"Alto",IF(AND(O32="Probable",AK32="Moderado"),"Alto","Extremo"))))))</f>
        <v>Extremo</v>
      </c>
      <c r="AM32" s="130" t="s">
        <v>124</v>
      </c>
      <c r="AN32" s="52">
        <v>1</v>
      </c>
      <c r="AO32" s="53" t="s">
        <v>125</v>
      </c>
      <c r="AP32" s="53"/>
      <c r="AQ32" s="53" t="s">
        <v>122</v>
      </c>
      <c r="AR32" s="53"/>
      <c r="AS32" s="53"/>
      <c r="AT32" s="53"/>
      <c r="AU32" s="53"/>
      <c r="AV32" s="53" t="s">
        <v>122</v>
      </c>
      <c r="AW32" s="84" t="s">
        <v>122</v>
      </c>
      <c r="AX32" s="84" t="s">
        <v>122</v>
      </c>
      <c r="AY32" s="84" t="s">
        <v>122</v>
      </c>
      <c r="AZ32" s="84" t="s">
        <v>122</v>
      </c>
      <c r="BA32" s="84" t="s">
        <v>122</v>
      </c>
      <c r="BB32" s="84" t="s">
        <v>122</v>
      </c>
      <c r="BC32" s="84" t="s">
        <v>122</v>
      </c>
      <c r="BD32" s="84">
        <f t="shared" si="1"/>
        <v>0</v>
      </c>
      <c r="BE32" s="84" t="str">
        <f t="shared" si="2"/>
        <v>Débil</v>
      </c>
      <c r="BF32" s="53"/>
      <c r="BG32" s="55" t="s">
        <v>122</v>
      </c>
      <c r="BH32" s="84" t="str">
        <f t="shared" si="3"/>
        <v>Casilla formulada</v>
      </c>
      <c r="BI32" s="53"/>
      <c r="BJ32" s="84" t="str">
        <f t="shared" si="4"/>
        <v/>
      </c>
      <c r="BK32" s="84" t="str">
        <f t="shared" si="5"/>
        <v/>
      </c>
      <c r="BL32" s="84" t="str">
        <f t="shared" si="6"/>
        <v>SI</v>
      </c>
      <c r="BM32" s="133" t="e">
        <f>IF(AVERAGE(BK32:BK41)=100,"FUERTE",IF(AND(AVERAGE(BK32:BK41)&lt;=99,AVERAGE(BK32:BK41)&gt;=50),"MODERADA",IF(AVERAGE(BK32:BK41)&lt;50,"DÉBIL",0)))</f>
        <v>#DIV/0!</v>
      </c>
      <c r="BN32" s="136" t="str">
        <f>IFERROR(IF(BM32="DÉBIL","NO DISMINUYE",IF(AVERAGEIF(AV32:AV41,"Preventivo",BK32:BK41)&gt;=50,"DIRECTAMENTE","NO DISMINUYE")),"NO DISMINUYE")</f>
        <v>NO DISMINUYE</v>
      </c>
      <c r="BO32" s="139" t="e">
        <f>IF(N32=1,1,IF(AND(N32=2,BM32="FUERTE",BN32="DIRECTAMENTE"),N32-1,IF(AND(N32&gt;2,BM32="FUERTE",BN32="DIRECTAMENTE"),N32-2,IF(AND(N32&gt;=2,BM32="MODERADA",BN32="DIRECTAMENTE"),N32-1,N32))))</f>
        <v>#DIV/0!</v>
      </c>
      <c r="BP32" s="142" t="e">
        <f>IF(BO32=1,"Rara vez",IF(BO32=2,"Improbable",IF(BO32=3,"Posible",IF(BO32=4,"Probable",IF(BO32=5,"Casi Seguro",0)))))</f>
        <v>#DIV/0!</v>
      </c>
      <c r="BQ32" s="124" t="str">
        <f>AK32</f>
        <v/>
      </c>
      <c r="BR32" s="124" t="e">
        <f>IF(AND(BP32="Rara Vez",BQ32="Moderado"),"Moderado",IF(AND(BP32="Rara Vez",BQ32="Mayor"),"Alto",IF(AND(BP32="Improbable",BQ32="Moderado"),"Moderado",IF(AND(BP32="Improbable",BQ32="Mayor"),"Alto",IF(AND(BP32="Posible",BQ32="Moderado"),"Alto",IF(AND(BP32="Probable",BQ32="Moderado"),"Alto","Extremo"))))))</f>
        <v>#DIV/0!</v>
      </c>
      <c r="BS32" s="127"/>
    </row>
    <row r="33" spans="2:71" s="57" customFormat="1" ht="96" customHeight="1" x14ac:dyDescent="0.3">
      <c r="B33" s="163"/>
      <c r="C33" s="166"/>
      <c r="D33" s="155"/>
      <c r="E33" s="155"/>
      <c r="F33" s="153"/>
      <c r="G33" s="153"/>
      <c r="H33" s="153"/>
      <c r="I33" s="153"/>
      <c r="J33" s="155"/>
      <c r="K33" s="58">
        <v>2</v>
      </c>
      <c r="L33" s="59" t="s">
        <v>123</v>
      </c>
      <c r="M33" s="157"/>
      <c r="N33" s="160"/>
      <c r="O33" s="150"/>
      <c r="P33" s="143"/>
      <c r="Q33" s="146"/>
      <c r="R33" s="146"/>
      <c r="S33" s="146"/>
      <c r="T33" s="146"/>
      <c r="U33" s="146"/>
      <c r="V33" s="146"/>
      <c r="W33" s="146"/>
      <c r="X33" s="146"/>
      <c r="Y33" s="146"/>
      <c r="Z33" s="146"/>
      <c r="AA33" s="146"/>
      <c r="AB33" s="146"/>
      <c r="AC33" s="146"/>
      <c r="AD33" s="146"/>
      <c r="AE33" s="146"/>
      <c r="AF33" s="146"/>
      <c r="AG33" s="146"/>
      <c r="AH33" s="146"/>
      <c r="AI33" s="146"/>
      <c r="AJ33" s="125"/>
      <c r="AK33" s="125"/>
      <c r="AL33" s="125"/>
      <c r="AM33" s="131"/>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134"/>
      <c r="BN33" s="137"/>
      <c r="BO33" s="140"/>
      <c r="BP33" s="143"/>
      <c r="BQ33" s="125"/>
      <c r="BR33" s="125"/>
      <c r="BS33" s="128"/>
    </row>
    <row r="34" spans="2:71" s="57" customFormat="1" ht="96" customHeight="1" x14ac:dyDescent="0.3">
      <c r="B34" s="163"/>
      <c r="C34" s="166"/>
      <c r="D34" s="155"/>
      <c r="E34" s="155"/>
      <c r="F34" s="153"/>
      <c r="G34" s="153"/>
      <c r="H34" s="153"/>
      <c r="I34" s="153"/>
      <c r="J34" s="155"/>
      <c r="K34" s="64">
        <v>3</v>
      </c>
      <c r="L34" s="65" t="s">
        <v>123</v>
      </c>
      <c r="M34" s="157"/>
      <c r="N34" s="160"/>
      <c r="O34" s="150"/>
      <c r="P34" s="143"/>
      <c r="Q34" s="146"/>
      <c r="R34" s="146"/>
      <c r="S34" s="146"/>
      <c r="T34" s="146"/>
      <c r="U34" s="146"/>
      <c r="V34" s="146"/>
      <c r="W34" s="146"/>
      <c r="X34" s="146"/>
      <c r="Y34" s="146"/>
      <c r="Z34" s="146"/>
      <c r="AA34" s="146"/>
      <c r="AB34" s="146"/>
      <c r="AC34" s="146"/>
      <c r="AD34" s="146"/>
      <c r="AE34" s="146"/>
      <c r="AF34" s="146"/>
      <c r="AG34" s="146"/>
      <c r="AH34" s="146"/>
      <c r="AI34" s="146"/>
      <c r="AJ34" s="125"/>
      <c r="AK34" s="125"/>
      <c r="AL34" s="125"/>
      <c r="AM34" s="131"/>
      <c r="AN34" s="66">
        <v>3</v>
      </c>
      <c r="AO34" s="67" t="s">
        <v>125</v>
      </c>
      <c r="AP34" s="67"/>
      <c r="AQ34" s="67" t="s">
        <v>122</v>
      </c>
      <c r="AR34" s="67"/>
      <c r="AS34" s="67"/>
      <c r="AT34" s="67"/>
      <c r="AU34" s="67"/>
      <c r="AV34" s="67" t="s">
        <v>122</v>
      </c>
      <c r="AW34" s="85" t="s">
        <v>122</v>
      </c>
      <c r="AX34" s="85" t="s">
        <v>122</v>
      </c>
      <c r="AY34" s="85" t="s">
        <v>122</v>
      </c>
      <c r="AZ34" s="85" t="s">
        <v>122</v>
      </c>
      <c r="BA34" s="85" t="s">
        <v>122</v>
      </c>
      <c r="BB34" s="85" t="s">
        <v>122</v>
      </c>
      <c r="BC34" s="85" t="s">
        <v>122</v>
      </c>
      <c r="BD34" s="85">
        <f t="shared" si="1"/>
        <v>0</v>
      </c>
      <c r="BE34" s="85" t="str">
        <f t="shared" si="2"/>
        <v>Débil</v>
      </c>
      <c r="BF34" s="67"/>
      <c r="BG34" s="69" t="s">
        <v>122</v>
      </c>
      <c r="BH34" s="85" t="str">
        <f t="shared" si="3"/>
        <v>Casilla formulada</v>
      </c>
      <c r="BI34" s="67"/>
      <c r="BJ34" s="85" t="str">
        <f t="shared" si="4"/>
        <v/>
      </c>
      <c r="BK34" s="85" t="str">
        <f t="shared" si="5"/>
        <v/>
      </c>
      <c r="BL34" s="85" t="str">
        <f t="shared" si="6"/>
        <v>SI</v>
      </c>
      <c r="BM34" s="134"/>
      <c r="BN34" s="137"/>
      <c r="BO34" s="140"/>
      <c r="BP34" s="143"/>
      <c r="BQ34" s="125"/>
      <c r="BR34" s="125"/>
      <c r="BS34" s="128"/>
    </row>
    <row r="35" spans="2:71" s="57" customFormat="1" ht="96" customHeight="1" x14ac:dyDescent="0.3">
      <c r="B35" s="163"/>
      <c r="C35" s="166"/>
      <c r="D35" s="155"/>
      <c r="E35" s="155"/>
      <c r="F35" s="153"/>
      <c r="G35" s="153"/>
      <c r="H35" s="153"/>
      <c r="I35" s="153"/>
      <c r="J35" s="155"/>
      <c r="K35" s="58">
        <v>4</v>
      </c>
      <c r="L35" s="59" t="s">
        <v>123</v>
      </c>
      <c r="M35" s="157"/>
      <c r="N35" s="160"/>
      <c r="O35" s="150"/>
      <c r="P35" s="143"/>
      <c r="Q35" s="146"/>
      <c r="R35" s="146"/>
      <c r="S35" s="146"/>
      <c r="T35" s="146"/>
      <c r="U35" s="146"/>
      <c r="V35" s="146"/>
      <c r="W35" s="146"/>
      <c r="X35" s="146"/>
      <c r="Y35" s="146"/>
      <c r="Z35" s="146"/>
      <c r="AA35" s="146"/>
      <c r="AB35" s="146"/>
      <c r="AC35" s="146"/>
      <c r="AD35" s="146"/>
      <c r="AE35" s="146"/>
      <c r="AF35" s="146"/>
      <c r="AG35" s="146"/>
      <c r="AH35" s="146"/>
      <c r="AI35" s="146"/>
      <c r="AJ35" s="125"/>
      <c r="AK35" s="125"/>
      <c r="AL35" s="125"/>
      <c r="AM35" s="131"/>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134"/>
      <c r="BN35" s="137"/>
      <c r="BO35" s="140"/>
      <c r="BP35" s="143"/>
      <c r="BQ35" s="125"/>
      <c r="BR35" s="125"/>
      <c r="BS35" s="128"/>
    </row>
    <row r="36" spans="2:71" s="57" customFormat="1" ht="96" customHeight="1" x14ac:dyDescent="0.3">
      <c r="B36" s="163"/>
      <c r="C36" s="166"/>
      <c r="D36" s="155"/>
      <c r="E36" s="155"/>
      <c r="F36" s="153"/>
      <c r="G36" s="153"/>
      <c r="H36" s="153"/>
      <c r="I36" s="153"/>
      <c r="J36" s="155"/>
      <c r="K36" s="64">
        <v>5</v>
      </c>
      <c r="L36" s="65" t="s">
        <v>123</v>
      </c>
      <c r="M36" s="157"/>
      <c r="N36" s="160"/>
      <c r="O36" s="150"/>
      <c r="P36" s="143"/>
      <c r="Q36" s="146"/>
      <c r="R36" s="146"/>
      <c r="S36" s="146"/>
      <c r="T36" s="146"/>
      <c r="U36" s="146"/>
      <c r="V36" s="146"/>
      <c r="W36" s="146"/>
      <c r="X36" s="146"/>
      <c r="Y36" s="146"/>
      <c r="Z36" s="146"/>
      <c r="AA36" s="146"/>
      <c r="AB36" s="146"/>
      <c r="AC36" s="146"/>
      <c r="AD36" s="146"/>
      <c r="AE36" s="146"/>
      <c r="AF36" s="146"/>
      <c r="AG36" s="146"/>
      <c r="AH36" s="146"/>
      <c r="AI36" s="146"/>
      <c r="AJ36" s="125"/>
      <c r="AK36" s="125"/>
      <c r="AL36" s="125"/>
      <c r="AM36" s="131"/>
      <c r="AN36" s="66">
        <v>5</v>
      </c>
      <c r="AO36" s="67" t="s">
        <v>125</v>
      </c>
      <c r="AP36" s="67"/>
      <c r="AQ36" s="67" t="s">
        <v>122</v>
      </c>
      <c r="AR36" s="67"/>
      <c r="AS36" s="67"/>
      <c r="AT36" s="67"/>
      <c r="AU36" s="67"/>
      <c r="AV36" s="67" t="s">
        <v>122</v>
      </c>
      <c r="AW36" s="85" t="s">
        <v>122</v>
      </c>
      <c r="AX36" s="85" t="s">
        <v>122</v>
      </c>
      <c r="AY36" s="85" t="s">
        <v>122</v>
      </c>
      <c r="AZ36" s="85" t="s">
        <v>122</v>
      </c>
      <c r="BA36" s="85" t="s">
        <v>122</v>
      </c>
      <c r="BB36" s="85" t="s">
        <v>122</v>
      </c>
      <c r="BC36" s="85" t="s">
        <v>122</v>
      </c>
      <c r="BD36" s="85">
        <f t="shared" si="1"/>
        <v>0</v>
      </c>
      <c r="BE36" s="85" t="str">
        <f t="shared" si="2"/>
        <v>Débil</v>
      </c>
      <c r="BF36" s="67"/>
      <c r="BG36" s="69" t="s">
        <v>122</v>
      </c>
      <c r="BH36" s="85" t="str">
        <f t="shared" si="3"/>
        <v>Casilla formulada</v>
      </c>
      <c r="BI36" s="67"/>
      <c r="BJ36" s="85" t="str">
        <f t="shared" si="4"/>
        <v/>
      </c>
      <c r="BK36" s="85" t="str">
        <f t="shared" si="5"/>
        <v/>
      </c>
      <c r="BL36" s="85" t="str">
        <f t="shared" si="6"/>
        <v>SI</v>
      </c>
      <c r="BM36" s="134"/>
      <c r="BN36" s="137"/>
      <c r="BO36" s="140"/>
      <c r="BP36" s="143"/>
      <c r="BQ36" s="125"/>
      <c r="BR36" s="125"/>
      <c r="BS36" s="128"/>
    </row>
    <row r="37" spans="2:71" s="57" customFormat="1" ht="96" customHeight="1" x14ac:dyDescent="0.3">
      <c r="B37" s="163"/>
      <c r="C37" s="166"/>
      <c r="D37" s="155"/>
      <c r="E37" s="155"/>
      <c r="F37" s="153"/>
      <c r="G37" s="153"/>
      <c r="H37" s="153"/>
      <c r="I37" s="153"/>
      <c r="J37" s="155"/>
      <c r="K37" s="58">
        <v>6</v>
      </c>
      <c r="L37" s="59" t="s">
        <v>123</v>
      </c>
      <c r="M37" s="157"/>
      <c r="N37" s="160"/>
      <c r="O37" s="150"/>
      <c r="P37" s="143"/>
      <c r="Q37" s="146"/>
      <c r="R37" s="146"/>
      <c r="S37" s="146"/>
      <c r="T37" s="146"/>
      <c r="U37" s="146"/>
      <c r="V37" s="146"/>
      <c r="W37" s="146"/>
      <c r="X37" s="146"/>
      <c r="Y37" s="146"/>
      <c r="Z37" s="146"/>
      <c r="AA37" s="146"/>
      <c r="AB37" s="146"/>
      <c r="AC37" s="146"/>
      <c r="AD37" s="146"/>
      <c r="AE37" s="146"/>
      <c r="AF37" s="146"/>
      <c r="AG37" s="146"/>
      <c r="AH37" s="146"/>
      <c r="AI37" s="146"/>
      <c r="AJ37" s="125"/>
      <c r="AK37" s="125"/>
      <c r="AL37" s="125"/>
      <c r="AM37" s="131"/>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134"/>
      <c r="BN37" s="137"/>
      <c r="BO37" s="140"/>
      <c r="BP37" s="143"/>
      <c r="BQ37" s="125"/>
      <c r="BR37" s="125"/>
      <c r="BS37" s="128"/>
    </row>
    <row r="38" spans="2:71" s="57" customFormat="1" ht="96" customHeight="1" x14ac:dyDescent="0.3">
      <c r="B38" s="163"/>
      <c r="C38" s="166"/>
      <c r="D38" s="155"/>
      <c r="E38" s="155"/>
      <c r="F38" s="153"/>
      <c r="G38" s="153"/>
      <c r="H38" s="153"/>
      <c r="I38" s="153"/>
      <c r="J38" s="155"/>
      <c r="K38" s="64">
        <v>7</v>
      </c>
      <c r="L38" s="65" t="s">
        <v>123</v>
      </c>
      <c r="M38" s="157"/>
      <c r="N38" s="160"/>
      <c r="O38" s="150"/>
      <c r="P38" s="143"/>
      <c r="Q38" s="146"/>
      <c r="R38" s="146"/>
      <c r="S38" s="146"/>
      <c r="T38" s="146"/>
      <c r="U38" s="146"/>
      <c r="V38" s="146"/>
      <c r="W38" s="146"/>
      <c r="X38" s="146"/>
      <c r="Y38" s="146"/>
      <c r="Z38" s="146"/>
      <c r="AA38" s="146"/>
      <c r="AB38" s="146"/>
      <c r="AC38" s="146"/>
      <c r="AD38" s="146"/>
      <c r="AE38" s="146"/>
      <c r="AF38" s="146"/>
      <c r="AG38" s="146"/>
      <c r="AH38" s="146"/>
      <c r="AI38" s="146"/>
      <c r="AJ38" s="125"/>
      <c r="AK38" s="125"/>
      <c r="AL38" s="125"/>
      <c r="AM38" s="131"/>
      <c r="AN38" s="66">
        <v>7</v>
      </c>
      <c r="AO38" s="67" t="s">
        <v>125</v>
      </c>
      <c r="AP38" s="67"/>
      <c r="AQ38" s="67" t="s">
        <v>122</v>
      </c>
      <c r="AR38" s="67"/>
      <c r="AS38" s="67"/>
      <c r="AT38" s="67"/>
      <c r="AU38" s="67"/>
      <c r="AV38" s="67" t="s">
        <v>122</v>
      </c>
      <c r="AW38" s="85" t="s">
        <v>122</v>
      </c>
      <c r="AX38" s="85" t="s">
        <v>122</v>
      </c>
      <c r="AY38" s="85" t="s">
        <v>122</v>
      </c>
      <c r="AZ38" s="85" t="s">
        <v>122</v>
      </c>
      <c r="BA38" s="85" t="s">
        <v>122</v>
      </c>
      <c r="BB38" s="85" t="s">
        <v>122</v>
      </c>
      <c r="BC38" s="85" t="s">
        <v>122</v>
      </c>
      <c r="BD38" s="85">
        <f t="shared" si="1"/>
        <v>0</v>
      </c>
      <c r="BE38" s="85" t="str">
        <f t="shared" si="2"/>
        <v>Débil</v>
      </c>
      <c r="BF38" s="67"/>
      <c r="BG38" s="69" t="s">
        <v>122</v>
      </c>
      <c r="BH38" s="85" t="str">
        <f t="shared" si="3"/>
        <v>Casilla formulada</v>
      </c>
      <c r="BI38" s="67"/>
      <c r="BJ38" s="85" t="str">
        <f t="shared" si="4"/>
        <v/>
      </c>
      <c r="BK38" s="85" t="str">
        <f t="shared" si="5"/>
        <v/>
      </c>
      <c r="BL38" s="85" t="str">
        <f t="shared" si="6"/>
        <v>SI</v>
      </c>
      <c r="BM38" s="134"/>
      <c r="BN38" s="137"/>
      <c r="BO38" s="140"/>
      <c r="BP38" s="143"/>
      <c r="BQ38" s="125"/>
      <c r="BR38" s="125"/>
      <c r="BS38" s="128"/>
    </row>
    <row r="39" spans="2:71" s="57" customFormat="1" ht="96" customHeight="1" x14ac:dyDescent="0.3">
      <c r="B39" s="163"/>
      <c r="C39" s="166"/>
      <c r="D39" s="155"/>
      <c r="E39" s="155"/>
      <c r="F39" s="153"/>
      <c r="G39" s="153"/>
      <c r="H39" s="153"/>
      <c r="I39" s="153"/>
      <c r="J39" s="155"/>
      <c r="K39" s="58">
        <v>8</v>
      </c>
      <c r="L39" s="59" t="s">
        <v>123</v>
      </c>
      <c r="M39" s="157"/>
      <c r="N39" s="160"/>
      <c r="O39" s="150"/>
      <c r="P39" s="143"/>
      <c r="Q39" s="146"/>
      <c r="R39" s="146"/>
      <c r="S39" s="146"/>
      <c r="T39" s="146"/>
      <c r="U39" s="146"/>
      <c r="V39" s="146"/>
      <c r="W39" s="146"/>
      <c r="X39" s="146"/>
      <c r="Y39" s="146"/>
      <c r="Z39" s="146"/>
      <c r="AA39" s="146"/>
      <c r="AB39" s="146"/>
      <c r="AC39" s="146"/>
      <c r="AD39" s="146"/>
      <c r="AE39" s="146"/>
      <c r="AF39" s="146"/>
      <c r="AG39" s="146"/>
      <c r="AH39" s="146"/>
      <c r="AI39" s="146"/>
      <c r="AJ39" s="125"/>
      <c r="AK39" s="125"/>
      <c r="AL39" s="125"/>
      <c r="AM39" s="131"/>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134"/>
      <c r="BN39" s="137"/>
      <c r="BO39" s="140"/>
      <c r="BP39" s="143"/>
      <c r="BQ39" s="125"/>
      <c r="BR39" s="125"/>
      <c r="BS39" s="128"/>
    </row>
    <row r="40" spans="2:71" s="57" customFormat="1" ht="96" customHeight="1" x14ac:dyDescent="0.3">
      <c r="B40" s="163"/>
      <c r="C40" s="166"/>
      <c r="D40" s="155"/>
      <c r="E40" s="155"/>
      <c r="F40" s="153"/>
      <c r="G40" s="153"/>
      <c r="H40" s="153"/>
      <c r="I40" s="153"/>
      <c r="J40" s="155"/>
      <c r="K40" s="64">
        <v>9</v>
      </c>
      <c r="L40" s="70" t="s">
        <v>123</v>
      </c>
      <c r="M40" s="157"/>
      <c r="N40" s="160"/>
      <c r="O40" s="150"/>
      <c r="P40" s="143"/>
      <c r="Q40" s="146"/>
      <c r="R40" s="146"/>
      <c r="S40" s="146"/>
      <c r="T40" s="146"/>
      <c r="U40" s="146"/>
      <c r="V40" s="146"/>
      <c r="W40" s="146"/>
      <c r="X40" s="146"/>
      <c r="Y40" s="146"/>
      <c r="Z40" s="146"/>
      <c r="AA40" s="146"/>
      <c r="AB40" s="146"/>
      <c r="AC40" s="146"/>
      <c r="AD40" s="146"/>
      <c r="AE40" s="146"/>
      <c r="AF40" s="146"/>
      <c r="AG40" s="146"/>
      <c r="AH40" s="146"/>
      <c r="AI40" s="146"/>
      <c r="AJ40" s="125"/>
      <c r="AK40" s="125"/>
      <c r="AL40" s="125"/>
      <c r="AM40" s="131"/>
      <c r="AN40" s="66">
        <v>9</v>
      </c>
      <c r="AO40" s="67" t="s">
        <v>125</v>
      </c>
      <c r="AP40" s="67"/>
      <c r="AQ40" s="67" t="s">
        <v>122</v>
      </c>
      <c r="AR40" s="67"/>
      <c r="AS40" s="67"/>
      <c r="AT40" s="67"/>
      <c r="AU40" s="67"/>
      <c r="AV40" s="67" t="s">
        <v>122</v>
      </c>
      <c r="AW40" s="85" t="s">
        <v>122</v>
      </c>
      <c r="AX40" s="85" t="s">
        <v>122</v>
      </c>
      <c r="AY40" s="85" t="s">
        <v>122</v>
      </c>
      <c r="AZ40" s="85" t="s">
        <v>122</v>
      </c>
      <c r="BA40" s="85" t="s">
        <v>122</v>
      </c>
      <c r="BB40" s="85" t="s">
        <v>122</v>
      </c>
      <c r="BC40" s="85" t="s">
        <v>122</v>
      </c>
      <c r="BD40" s="85">
        <f t="shared" si="1"/>
        <v>0</v>
      </c>
      <c r="BE40" s="85" t="str">
        <f t="shared" si="2"/>
        <v>Débil</v>
      </c>
      <c r="BF40" s="67"/>
      <c r="BG40" s="69" t="s">
        <v>122</v>
      </c>
      <c r="BH40" s="85" t="str">
        <f t="shared" si="3"/>
        <v>Casilla formulada</v>
      </c>
      <c r="BI40" s="67"/>
      <c r="BJ40" s="85" t="str">
        <f t="shared" si="4"/>
        <v/>
      </c>
      <c r="BK40" s="85" t="str">
        <f t="shared" si="5"/>
        <v/>
      </c>
      <c r="BL40" s="85" t="str">
        <f t="shared" si="6"/>
        <v>SI</v>
      </c>
      <c r="BM40" s="134"/>
      <c r="BN40" s="137"/>
      <c r="BO40" s="140"/>
      <c r="BP40" s="143"/>
      <c r="BQ40" s="125"/>
      <c r="BR40" s="125"/>
      <c r="BS40" s="128"/>
    </row>
    <row r="41" spans="2:71" s="57" customFormat="1" ht="96" customHeight="1" thickBot="1" x14ac:dyDescent="0.35">
      <c r="B41" s="164"/>
      <c r="C41" s="167"/>
      <c r="D41" s="156"/>
      <c r="E41" s="156"/>
      <c r="F41" s="154"/>
      <c r="G41" s="154"/>
      <c r="H41" s="154"/>
      <c r="I41" s="154"/>
      <c r="J41" s="156"/>
      <c r="K41" s="71">
        <v>10</v>
      </c>
      <c r="L41" s="72" t="s">
        <v>123</v>
      </c>
      <c r="M41" s="158"/>
      <c r="N41" s="161"/>
      <c r="O41" s="151"/>
      <c r="P41" s="144"/>
      <c r="Q41" s="147"/>
      <c r="R41" s="147"/>
      <c r="S41" s="147"/>
      <c r="T41" s="147"/>
      <c r="U41" s="147"/>
      <c r="V41" s="147"/>
      <c r="W41" s="147"/>
      <c r="X41" s="147"/>
      <c r="Y41" s="147"/>
      <c r="Z41" s="147"/>
      <c r="AA41" s="147"/>
      <c r="AB41" s="147"/>
      <c r="AC41" s="147"/>
      <c r="AD41" s="147"/>
      <c r="AE41" s="147"/>
      <c r="AF41" s="147"/>
      <c r="AG41" s="147"/>
      <c r="AH41" s="147"/>
      <c r="AI41" s="147"/>
      <c r="AJ41" s="126"/>
      <c r="AK41" s="126"/>
      <c r="AL41" s="126"/>
      <c r="AM41" s="132"/>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135"/>
      <c r="BN41" s="138"/>
      <c r="BO41" s="141"/>
      <c r="BP41" s="144"/>
      <c r="BQ41" s="126"/>
      <c r="BR41" s="126"/>
      <c r="BS41" s="129"/>
    </row>
    <row r="42" spans="2:71" s="57" customFormat="1" ht="96" customHeight="1" x14ac:dyDescent="0.3">
      <c r="B42" s="162">
        <v>4</v>
      </c>
      <c r="C42" s="165" t="s">
        <v>120</v>
      </c>
      <c r="D42" s="155" t="s">
        <v>121</v>
      </c>
      <c r="E42" s="155"/>
      <c r="F42" s="153" t="s">
        <v>122</v>
      </c>
      <c r="G42" s="153" t="s">
        <v>122</v>
      </c>
      <c r="H42" s="153" t="s">
        <v>122</v>
      </c>
      <c r="I42" s="153" t="s">
        <v>122</v>
      </c>
      <c r="J42" s="155" t="str">
        <f>IF(AND((F42="SI"),(G42="SI"),(H42="SI"),(I42="SI")),"Si es Riesgo de Corrupción","No es Riesgo de Corrupción")</f>
        <v>No es Riesgo de Corrupción</v>
      </c>
      <c r="K42" s="50">
        <v>1</v>
      </c>
      <c r="L42" s="51" t="s">
        <v>123</v>
      </c>
      <c r="M42" s="157" t="s">
        <v>191</v>
      </c>
      <c r="N42" s="159" t="s">
        <v>122</v>
      </c>
      <c r="O42" s="149" t="str">
        <f>IF(N42=1,"Rara vez",IF(N42=2,"Improbable",IF(N42=3,"Posible",IF(N42=4,"Probable",IF(N42=5,"Casi seguro","Definir el nivel de probabilidad")))))</f>
        <v>Definir el nivel de probabilidad</v>
      </c>
      <c r="P42" s="152"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145" t="s">
        <v>122</v>
      </c>
      <c r="R42" s="145" t="s">
        <v>122</v>
      </c>
      <c r="S42" s="145" t="s">
        <v>122</v>
      </c>
      <c r="T42" s="145" t="s">
        <v>122</v>
      </c>
      <c r="U42" s="145" t="s">
        <v>122</v>
      </c>
      <c r="V42" s="145" t="s">
        <v>122</v>
      </c>
      <c r="W42" s="145" t="s">
        <v>122</v>
      </c>
      <c r="X42" s="145" t="s">
        <v>122</v>
      </c>
      <c r="Y42" s="145" t="s">
        <v>122</v>
      </c>
      <c r="Z42" s="145" t="s">
        <v>122</v>
      </c>
      <c r="AA42" s="145" t="s">
        <v>122</v>
      </c>
      <c r="AB42" s="145" t="s">
        <v>122</v>
      </c>
      <c r="AC42" s="145" t="s">
        <v>122</v>
      </c>
      <c r="AD42" s="145" t="s">
        <v>122</v>
      </c>
      <c r="AE42" s="145" t="s">
        <v>122</v>
      </c>
      <c r="AF42" s="145" t="s">
        <v>122</v>
      </c>
      <c r="AG42" s="145" t="s">
        <v>122</v>
      </c>
      <c r="AH42" s="145" t="s">
        <v>122</v>
      </c>
      <c r="AI42" s="145" t="s">
        <v>122</v>
      </c>
      <c r="AJ42" s="148">
        <f>IF(AF42="SI","Impacto Catastrófico por lesoines o perdida de vidas humanas",(COUNTIF(Q42:AE51,"SI")+COUNTIF(AG42:AI51,"SI")))</f>
        <v>0</v>
      </c>
      <c r="AK42" s="148" t="str">
        <f>IF(AJ42=0,"",IF(AND(AJ42&gt;0,AJ42&lt;=5),"Moderado",IF(AND(AJ42&gt;5,AJ42&lt;=11),"Mayor","Catastrófico")))</f>
        <v/>
      </c>
      <c r="AL42" s="148" t="str">
        <f>IF(AND(O42="Rara Vez",AK42="Moderado"),"Moderado",IF(AND(O42="Rara Vez",AK42="Mayor"),"Alto",IF(AND(O42="Improbable",AK42="Moderado"),"Moderado",IF(AND(O42="Improbable",AK42="Mayor"),"Alto",IF(AND(O42="Posible",AK42="Moderado"),"Alto",IF(AND(O42="Probable",AK42="Moderado"),"Alto","Extremo"))))))</f>
        <v>Extremo</v>
      </c>
      <c r="AM42" s="130" t="s">
        <v>124</v>
      </c>
      <c r="AN42" s="52">
        <v>1</v>
      </c>
      <c r="AO42" s="53" t="s">
        <v>125</v>
      </c>
      <c r="AP42" s="53"/>
      <c r="AQ42" s="53" t="s">
        <v>122</v>
      </c>
      <c r="AR42" s="53"/>
      <c r="AS42" s="53"/>
      <c r="AT42" s="53"/>
      <c r="AU42" s="53"/>
      <c r="AV42" s="53" t="s">
        <v>122</v>
      </c>
      <c r="AW42" s="84" t="s">
        <v>122</v>
      </c>
      <c r="AX42" s="84" t="s">
        <v>122</v>
      </c>
      <c r="AY42" s="84" t="s">
        <v>122</v>
      </c>
      <c r="AZ42" s="84" t="s">
        <v>122</v>
      </c>
      <c r="BA42" s="84" t="s">
        <v>122</v>
      </c>
      <c r="BB42" s="84" t="s">
        <v>122</v>
      </c>
      <c r="BC42" s="84" t="s">
        <v>122</v>
      </c>
      <c r="BD42" s="84">
        <f t="shared" si="1"/>
        <v>0</v>
      </c>
      <c r="BE42" s="84" t="str">
        <f t="shared" si="2"/>
        <v>Débil</v>
      </c>
      <c r="BF42" s="53"/>
      <c r="BG42" s="55" t="s">
        <v>122</v>
      </c>
      <c r="BH42" s="84" t="str">
        <f t="shared" si="3"/>
        <v>Casilla formulada</v>
      </c>
      <c r="BI42" s="53"/>
      <c r="BJ42" s="84" t="str">
        <f t="shared" si="4"/>
        <v/>
      </c>
      <c r="BK42" s="84" t="str">
        <f t="shared" si="5"/>
        <v/>
      </c>
      <c r="BL42" s="84" t="str">
        <f t="shared" si="6"/>
        <v>SI</v>
      </c>
      <c r="BM42" s="133" t="e">
        <f>IF(AVERAGE(BK42:BK51)=100,"FUERTE",IF(AND(AVERAGE(BK42:BK51)&lt;=99,AVERAGE(BK42:BK51)&gt;=50),"MODERADA",IF(AVERAGE(BK42:BK51)&lt;50,"DÉBIL",0)))</f>
        <v>#DIV/0!</v>
      </c>
      <c r="BN42" s="136" t="str">
        <f>IFERROR(IF(BM42="DÉBIL","NO DISMINUYE",IF(AVERAGEIF(AV42:AV51,"Preventivo",BK42:BK51)&gt;=50,"DIRECTAMENTE","NO DISMINUYE")),"NO DISMINUYE")</f>
        <v>NO DISMINUYE</v>
      </c>
      <c r="BO42" s="139" t="e">
        <f>IF(N42=1,1,IF(AND(N42=2,BM42="FUERTE",BN42="DIRECTAMENTE"),N42-1,IF(AND(N42&gt;2,BM42="FUERTE",BN42="DIRECTAMENTE"),N42-2,IF(AND(N42&gt;=2,BM42="MODERADA",BN42="DIRECTAMENTE"),N42-1,N42))))</f>
        <v>#DIV/0!</v>
      </c>
      <c r="BP42" s="142" t="e">
        <f>IF(BO42=1,"Rara vez",IF(BO42=2,"Improbable",IF(BO42=3,"Posible",IF(BO42=4,"Probable",IF(BO42=5,"Casi Seguro",0)))))</f>
        <v>#DIV/0!</v>
      </c>
      <c r="BQ42" s="124" t="str">
        <f>AK42</f>
        <v/>
      </c>
      <c r="BR42" s="124" t="e">
        <f>IF(AND(BP42="Rara Vez",BQ42="Moderado"),"Moderado",IF(AND(BP42="Rara Vez",BQ42="Mayor"),"Alto",IF(AND(BP42="Improbable",BQ42="Moderado"),"Moderado",IF(AND(BP42="Improbable",BQ42="Mayor"),"Alto",IF(AND(BP42="Posible",BQ42="Moderado"),"Alto",IF(AND(BP42="Probable",BQ42="Moderado"),"Alto","Extremo"))))))</f>
        <v>#DIV/0!</v>
      </c>
      <c r="BS42" s="127"/>
    </row>
    <row r="43" spans="2:71" s="57" customFormat="1" ht="96" customHeight="1" x14ac:dyDescent="0.3">
      <c r="B43" s="163"/>
      <c r="C43" s="166"/>
      <c r="D43" s="155"/>
      <c r="E43" s="155"/>
      <c r="F43" s="153"/>
      <c r="G43" s="153"/>
      <c r="H43" s="153"/>
      <c r="I43" s="153"/>
      <c r="J43" s="155"/>
      <c r="K43" s="58">
        <v>2</v>
      </c>
      <c r="L43" s="59" t="s">
        <v>123</v>
      </c>
      <c r="M43" s="157"/>
      <c r="N43" s="160"/>
      <c r="O43" s="150"/>
      <c r="P43" s="143"/>
      <c r="Q43" s="146"/>
      <c r="R43" s="146"/>
      <c r="S43" s="146"/>
      <c r="T43" s="146"/>
      <c r="U43" s="146"/>
      <c r="V43" s="146"/>
      <c r="W43" s="146"/>
      <c r="X43" s="146"/>
      <c r="Y43" s="146"/>
      <c r="Z43" s="146"/>
      <c r="AA43" s="146"/>
      <c r="AB43" s="146"/>
      <c r="AC43" s="146"/>
      <c r="AD43" s="146"/>
      <c r="AE43" s="146"/>
      <c r="AF43" s="146"/>
      <c r="AG43" s="146"/>
      <c r="AH43" s="146"/>
      <c r="AI43" s="146"/>
      <c r="AJ43" s="125"/>
      <c r="AK43" s="125"/>
      <c r="AL43" s="125"/>
      <c r="AM43" s="131"/>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134"/>
      <c r="BN43" s="137"/>
      <c r="BO43" s="140"/>
      <c r="BP43" s="143"/>
      <c r="BQ43" s="125"/>
      <c r="BR43" s="125"/>
      <c r="BS43" s="128"/>
    </row>
    <row r="44" spans="2:71" s="57" customFormat="1" ht="96" customHeight="1" x14ac:dyDescent="0.3">
      <c r="B44" s="163"/>
      <c r="C44" s="166"/>
      <c r="D44" s="155"/>
      <c r="E44" s="155"/>
      <c r="F44" s="153"/>
      <c r="G44" s="153"/>
      <c r="H44" s="153"/>
      <c r="I44" s="153"/>
      <c r="J44" s="155"/>
      <c r="K44" s="64">
        <v>3</v>
      </c>
      <c r="L44" s="65" t="s">
        <v>123</v>
      </c>
      <c r="M44" s="157"/>
      <c r="N44" s="160"/>
      <c r="O44" s="150"/>
      <c r="P44" s="143"/>
      <c r="Q44" s="146"/>
      <c r="R44" s="146"/>
      <c r="S44" s="146"/>
      <c r="T44" s="146"/>
      <c r="U44" s="146"/>
      <c r="V44" s="146"/>
      <c r="W44" s="146"/>
      <c r="X44" s="146"/>
      <c r="Y44" s="146"/>
      <c r="Z44" s="146"/>
      <c r="AA44" s="146"/>
      <c r="AB44" s="146"/>
      <c r="AC44" s="146"/>
      <c r="AD44" s="146"/>
      <c r="AE44" s="146"/>
      <c r="AF44" s="146"/>
      <c r="AG44" s="146"/>
      <c r="AH44" s="146"/>
      <c r="AI44" s="146"/>
      <c r="AJ44" s="125"/>
      <c r="AK44" s="125"/>
      <c r="AL44" s="125"/>
      <c r="AM44" s="131"/>
      <c r="AN44" s="66">
        <v>3</v>
      </c>
      <c r="AO44" s="67" t="s">
        <v>125</v>
      </c>
      <c r="AP44" s="67"/>
      <c r="AQ44" s="67" t="s">
        <v>122</v>
      </c>
      <c r="AR44" s="67"/>
      <c r="AS44" s="67"/>
      <c r="AT44" s="67"/>
      <c r="AU44" s="67"/>
      <c r="AV44" s="67" t="s">
        <v>122</v>
      </c>
      <c r="AW44" s="85" t="s">
        <v>122</v>
      </c>
      <c r="AX44" s="85" t="s">
        <v>122</v>
      </c>
      <c r="AY44" s="85" t="s">
        <v>122</v>
      </c>
      <c r="AZ44" s="85" t="s">
        <v>122</v>
      </c>
      <c r="BA44" s="85" t="s">
        <v>122</v>
      </c>
      <c r="BB44" s="85" t="s">
        <v>122</v>
      </c>
      <c r="BC44" s="85" t="s">
        <v>122</v>
      </c>
      <c r="BD44" s="85">
        <f t="shared" si="1"/>
        <v>0</v>
      </c>
      <c r="BE44" s="85" t="str">
        <f t="shared" si="2"/>
        <v>Débil</v>
      </c>
      <c r="BF44" s="67"/>
      <c r="BG44" s="69" t="s">
        <v>122</v>
      </c>
      <c r="BH44" s="85" t="str">
        <f t="shared" si="3"/>
        <v>Casilla formulada</v>
      </c>
      <c r="BI44" s="67"/>
      <c r="BJ44" s="85" t="str">
        <f t="shared" si="4"/>
        <v/>
      </c>
      <c r="BK44" s="85" t="str">
        <f t="shared" si="5"/>
        <v/>
      </c>
      <c r="BL44" s="85" t="str">
        <f t="shared" si="6"/>
        <v>SI</v>
      </c>
      <c r="BM44" s="134"/>
      <c r="BN44" s="137"/>
      <c r="BO44" s="140"/>
      <c r="BP44" s="143"/>
      <c r="BQ44" s="125"/>
      <c r="BR44" s="125"/>
      <c r="BS44" s="128"/>
    </row>
    <row r="45" spans="2:71" s="57" customFormat="1" ht="96" customHeight="1" x14ac:dyDescent="0.3">
      <c r="B45" s="163"/>
      <c r="C45" s="166"/>
      <c r="D45" s="155"/>
      <c r="E45" s="155"/>
      <c r="F45" s="153"/>
      <c r="G45" s="153"/>
      <c r="H45" s="153"/>
      <c r="I45" s="153"/>
      <c r="J45" s="155"/>
      <c r="K45" s="58">
        <v>4</v>
      </c>
      <c r="L45" s="59" t="s">
        <v>123</v>
      </c>
      <c r="M45" s="157"/>
      <c r="N45" s="160"/>
      <c r="O45" s="150"/>
      <c r="P45" s="143"/>
      <c r="Q45" s="146"/>
      <c r="R45" s="146"/>
      <c r="S45" s="146"/>
      <c r="T45" s="146"/>
      <c r="U45" s="146"/>
      <c r="V45" s="146"/>
      <c r="W45" s="146"/>
      <c r="X45" s="146"/>
      <c r="Y45" s="146"/>
      <c r="Z45" s="146"/>
      <c r="AA45" s="146"/>
      <c r="AB45" s="146"/>
      <c r="AC45" s="146"/>
      <c r="AD45" s="146"/>
      <c r="AE45" s="146"/>
      <c r="AF45" s="146"/>
      <c r="AG45" s="146"/>
      <c r="AH45" s="146"/>
      <c r="AI45" s="146"/>
      <c r="AJ45" s="125"/>
      <c r="AK45" s="125"/>
      <c r="AL45" s="125"/>
      <c r="AM45" s="131"/>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134"/>
      <c r="BN45" s="137"/>
      <c r="BO45" s="140"/>
      <c r="BP45" s="143"/>
      <c r="BQ45" s="125"/>
      <c r="BR45" s="125"/>
      <c r="BS45" s="128"/>
    </row>
    <row r="46" spans="2:71" s="57" customFormat="1" ht="96" customHeight="1" x14ac:dyDescent="0.3">
      <c r="B46" s="163"/>
      <c r="C46" s="166"/>
      <c r="D46" s="155"/>
      <c r="E46" s="155"/>
      <c r="F46" s="153"/>
      <c r="G46" s="153"/>
      <c r="H46" s="153"/>
      <c r="I46" s="153"/>
      <c r="J46" s="155"/>
      <c r="K46" s="64">
        <v>5</v>
      </c>
      <c r="L46" s="65" t="s">
        <v>123</v>
      </c>
      <c r="M46" s="157"/>
      <c r="N46" s="160"/>
      <c r="O46" s="150"/>
      <c r="P46" s="143"/>
      <c r="Q46" s="146"/>
      <c r="R46" s="146"/>
      <c r="S46" s="146"/>
      <c r="T46" s="146"/>
      <c r="U46" s="146"/>
      <c r="V46" s="146"/>
      <c r="W46" s="146"/>
      <c r="X46" s="146"/>
      <c r="Y46" s="146"/>
      <c r="Z46" s="146"/>
      <c r="AA46" s="146"/>
      <c r="AB46" s="146"/>
      <c r="AC46" s="146"/>
      <c r="AD46" s="146"/>
      <c r="AE46" s="146"/>
      <c r="AF46" s="146"/>
      <c r="AG46" s="146"/>
      <c r="AH46" s="146"/>
      <c r="AI46" s="146"/>
      <c r="AJ46" s="125"/>
      <c r="AK46" s="125"/>
      <c r="AL46" s="125"/>
      <c r="AM46" s="131"/>
      <c r="AN46" s="66">
        <v>5</v>
      </c>
      <c r="AO46" s="67" t="s">
        <v>125</v>
      </c>
      <c r="AP46" s="67"/>
      <c r="AQ46" s="67" t="s">
        <v>122</v>
      </c>
      <c r="AR46" s="67"/>
      <c r="AS46" s="67"/>
      <c r="AT46" s="67"/>
      <c r="AU46" s="67"/>
      <c r="AV46" s="67" t="s">
        <v>122</v>
      </c>
      <c r="AW46" s="85" t="s">
        <v>122</v>
      </c>
      <c r="AX46" s="85" t="s">
        <v>122</v>
      </c>
      <c r="AY46" s="85" t="s">
        <v>122</v>
      </c>
      <c r="AZ46" s="85" t="s">
        <v>122</v>
      </c>
      <c r="BA46" s="85" t="s">
        <v>122</v>
      </c>
      <c r="BB46" s="85" t="s">
        <v>122</v>
      </c>
      <c r="BC46" s="85" t="s">
        <v>122</v>
      </c>
      <c r="BD46" s="85">
        <f t="shared" si="1"/>
        <v>0</v>
      </c>
      <c r="BE46" s="85" t="str">
        <f t="shared" si="2"/>
        <v>Débil</v>
      </c>
      <c r="BF46" s="67"/>
      <c r="BG46" s="69" t="s">
        <v>122</v>
      </c>
      <c r="BH46" s="85" t="str">
        <f t="shared" si="3"/>
        <v>Casilla formulada</v>
      </c>
      <c r="BI46" s="67"/>
      <c r="BJ46" s="85" t="str">
        <f t="shared" si="4"/>
        <v/>
      </c>
      <c r="BK46" s="85" t="str">
        <f t="shared" si="5"/>
        <v/>
      </c>
      <c r="BL46" s="85" t="str">
        <f t="shared" si="6"/>
        <v>SI</v>
      </c>
      <c r="BM46" s="134"/>
      <c r="BN46" s="137"/>
      <c r="BO46" s="140"/>
      <c r="BP46" s="143"/>
      <c r="BQ46" s="125"/>
      <c r="BR46" s="125"/>
      <c r="BS46" s="128"/>
    </row>
    <row r="47" spans="2:71" s="57" customFormat="1" ht="96" customHeight="1" x14ac:dyDescent="0.3">
      <c r="B47" s="163"/>
      <c r="C47" s="166"/>
      <c r="D47" s="155"/>
      <c r="E47" s="155"/>
      <c r="F47" s="153"/>
      <c r="G47" s="153"/>
      <c r="H47" s="153"/>
      <c r="I47" s="153"/>
      <c r="J47" s="155"/>
      <c r="K47" s="58">
        <v>6</v>
      </c>
      <c r="L47" s="59" t="s">
        <v>123</v>
      </c>
      <c r="M47" s="157"/>
      <c r="N47" s="160"/>
      <c r="O47" s="150"/>
      <c r="P47" s="143"/>
      <c r="Q47" s="146"/>
      <c r="R47" s="146"/>
      <c r="S47" s="146"/>
      <c r="T47" s="146"/>
      <c r="U47" s="146"/>
      <c r="V47" s="146"/>
      <c r="W47" s="146"/>
      <c r="X47" s="146"/>
      <c r="Y47" s="146"/>
      <c r="Z47" s="146"/>
      <c r="AA47" s="146"/>
      <c r="AB47" s="146"/>
      <c r="AC47" s="146"/>
      <c r="AD47" s="146"/>
      <c r="AE47" s="146"/>
      <c r="AF47" s="146"/>
      <c r="AG47" s="146"/>
      <c r="AH47" s="146"/>
      <c r="AI47" s="146"/>
      <c r="AJ47" s="125"/>
      <c r="AK47" s="125"/>
      <c r="AL47" s="125"/>
      <c r="AM47" s="131"/>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134"/>
      <c r="BN47" s="137"/>
      <c r="BO47" s="140"/>
      <c r="BP47" s="143"/>
      <c r="BQ47" s="125"/>
      <c r="BR47" s="125"/>
      <c r="BS47" s="128"/>
    </row>
    <row r="48" spans="2:71" s="57" customFormat="1" ht="96" customHeight="1" x14ac:dyDescent="0.3">
      <c r="B48" s="163"/>
      <c r="C48" s="166"/>
      <c r="D48" s="155"/>
      <c r="E48" s="155"/>
      <c r="F48" s="153"/>
      <c r="G48" s="153"/>
      <c r="H48" s="153"/>
      <c r="I48" s="153"/>
      <c r="J48" s="155"/>
      <c r="K48" s="64">
        <v>7</v>
      </c>
      <c r="L48" s="65" t="s">
        <v>123</v>
      </c>
      <c r="M48" s="157"/>
      <c r="N48" s="160"/>
      <c r="O48" s="150"/>
      <c r="P48" s="143"/>
      <c r="Q48" s="146"/>
      <c r="R48" s="146"/>
      <c r="S48" s="146"/>
      <c r="T48" s="146"/>
      <c r="U48" s="146"/>
      <c r="V48" s="146"/>
      <c r="W48" s="146"/>
      <c r="X48" s="146"/>
      <c r="Y48" s="146"/>
      <c r="Z48" s="146"/>
      <c r="AA48" s="146"/>
      <c r="AB48" s="146"/>
      <c r="AC48" s="146"/>
      <c r="AD48" s="146"/>
      <c r="AE48" s="146"/>
      <c r="AF48" s="146"/>
      <c r="AG48" s="146"/>
      <c r="AH48" s="146"/>
      <c r="AI48" s="146"/>
      <c r="AJ48" s="125"/>
      <c r="AK48" s="125"/>
      <c r="AL48" s="125"/>
      <c r="AM48" s="131"/>
      <c r="AN48" s="66">
        <v>7</v>
      </c>
      <c r="AO48" s="67" t="s">
        <v>125</v>
      </c>
      <c r="AP48" s="67"/>
      <c r="AQ48" s="67" t="s">
        <v>122</v>
      </c>
      <c r="AR48" s="67"/>
      <c r="AS48" s="67"/>
      <c r="AT48" s="67"/>
      <c r="AU48" s="67"/>
      <c r="AV48" s="67" t="s">
        <v>122</v>
      </c>
      <c r="AW48" s="85" t="s">
        <v>122</v>
      </c>
      <c r="AX48" s="85" t="s">
        <v>122</v>
      </c>
      <c r="AY48" s="85" t="s">
        <v>122</v>
      </c>
      <c r="AZ48" s="85" t="s">
        <v>122</v>
      </c>
      <c r="BA48" s="85" t="s">
        <v>122</v>
      </c>
      <c r="BB48" s="85" t="s">
        <v>122</v>
      </c>
      <c r="BC48" s="85" t="s">
        <v>122</v>
      </c>
      <c r="BD48" s="85">
        <f t="shared" si="1"/>
        <v>0</v>
      </c>
      <c r="BE48" s="85" t="str">
        <f t="shared" si="2"/>
        <v>Débil</v>
      </c>
      <c r="BF48" s="67"/>
      <c r="BG48" s="69" t="s">
        <v>122</v>
      </c>
      <c r="BH48" s="85" t="str">
        <f t="shared" si="3"/>
        <v>Casilla formulada</v>
      </c>
      <c r="BI48" s="67"/>
      <c r="BJ48" s="85" t="str">
        <f t="shared" si="4"/>
        <v/>
      </c>
      <c r="BK48" s="85" t="str">
        <f t="shared" si="5"/>
        <v/>
      </c>
      <c r="BL48" s="85" t="str">
        <f t="shared" si="6"/>
        <v>SI</v>
      </c>
      <c r="BM48" s="134"/>
      <c r="BN48" s="137"/>
      <c r="BO48" s="140"/>
      <c r="BP48" s="143"/>
      <c r="BQ48" s="125"/>
      <c r="BR48" s="125"/>
      <c r="BS48" s="128"/>
    </row>
    <row r="49" spans="2:71" s="57" customFormat="1" ht="96" customHeight="1" x14ac:dyDescent="0.3">
      <c r="B49" s="163"/>
      <c r="C49" s="166"/>
      <c r="D49" s="155"/>
      <c r="E49" s="155"/>
      <c r="F49" s="153"/>
      <c r="G49" s="153"/>
      <c r="H49" s="153"/>
      <c r="I49" s="153"/>
      <c r="J49" s="155"/>
      <c r="K49" s="58">
        <v>8</v>
      </c>
      <c r="L49" s="59" t="s">
        <v>123</v>
      </c>
      <c r="M49" s="157"/>
      <c r="N49" s="160"/>
      <c r="O49" s="150"/>
      <c r="P49" s="143"/>
      <c r="Q49" s="146"/>
      <c r="R49" s="146"/>
      <c r="S49" s="146"/>
      <c r="T49" s="146"/>
      <c r="U49" s="146"/>
      <c r="V49" s="146"/>
      <c r="W49" s="146"/>
      <c r="X49" s="146"/>
      <c r="Y49" s="146"/>
      <c r="Z49" s="146"/>
      <c r="AA49" s="146"/>
      <c r="AB49" s="146"/>
      <c r="AC49" s="146"/>
      <c r="AD49" s="146"/>
      <c r="AE49" s="146"/>
      <c r="AF49" s="146"/>
      <c r="AG49" s="146"/>
      <c r="AH49" s="146"/>
      <c r="AI49" s="146"/>
      <c r="AJ49" s="125"/>
      <c r="AK49" s="125"/>
      <c r="AL49" s="125"/>
      <c r="AM49" s="131"/>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134"/>
      <c r="BN49" s="137"/>
      <c r="BO49" s="140"/>
      <c r="BP49" s="143"/>
      <c r="BQ49" s="125"/>
      <c r="BR49" s="125"/>
      <c r="BS49" s="128"/>
    </row>
    <row r="50" spans="2:71" s="57" customFormat="1" ht="96" customHeight="1" x14ac:dyDescent="0.3">
      <c r="B50" s="163"/>
      <c r="C50" s="166"/>
      <c r="D50" s="155"/>
      <c r="E50" s="155"/>
      <c r="F50" s="153"/>
      <c r="G50" s="153"/>
      <c r="H50" s="153"/>
      <c r="I50" s="153"/>
      <c r="J50" s="155"/>
      <c r="K50" s="64">
        <v>9</v>
      </c>
      <c r="L50" s="70" t="s">
        <v>123</v>
      </c>
      <c r="M50" s="157"/>
      <c r="N50" s="160"/>
      <c r="O50" s="150"/>
      <c r="P50" s="143"/>
      <c r="Q50" s="146"/>
      <c r="R50" s="146"/>
      <c r="S50" s="146"/>
      <c r="T50" s="146"/>
      <c r="U50" s="146"/>
      <c r="V50" s="146"/>
      <c r="W50" s="146"/>
      <c r="X50" s="146"/>
      <c r="Y50" s="146"/>
      <c r="Z50" s="146"/>
      <c r="AA50" s="146"/>
      <c r="AB50" s="146"/>
      <c r="AC50" s="146"/>
      <c r="AD50" s="146"/>
      <c r="AE50" s="146"/>
      <c r="AF50" s="146"/>
      <c r="AG50" s="146"/>
      <c r="AH50" s="146"/>
      <c r="AI50" s="146"/>
      <c r="AJ50" s="125"/>
      <c r="AK50" s="125"/>
      <c r="AL50" s="125"/>
      <c r="AM50" s="131"/>
      <c r="AN50" s="66">
        <v>9</v>
      </c>
      <c r="AO50" s="67" t="s">
        <v>125</v>
      </c>
      <c r="AP50" s="67"/>
      <c r="AQ50" s="67" t="s">
        <v>122</v>
      </c>
      <c r="AR50" s="67"/>
      <c r="AS50" s="67"/>
      <c r="AT50" s="67"/>
      <c r="AU50" s="67"/>
      <c r="AV50" s="67" t="s">
        <v>122</v>
      </c>
      <c r="AW50" s="85" t="s">
        <v>122</v>
      </c>
      <c r="AX50" s="85" t="s">
        <v>122</v>
      </c>
      <c r="AY50" s="85" t="s">
        <v>122</v>
      </c>
      <c r="AZ50" s="85" t="s">
        <v>122</v>
      </c>
      <c r="BA50" s="85" t="s">
        <v>122</v>
      </c>
      <c r="BB50" s="85" t="s">
        <v>122</v>
      </c>
      <c r="BC50" s="85" t="s">
        <v>122</v>
      </c>
      <c r="BD50" s="85">
        <f t="shared" si="1"/>
        <v>0</v>
      </c>
      <c r="BE50" s="85" t="str">
        <f t="shared" si="2"/>
        <v>Débil</v>
      </c>
      <c r="BF50" s="67"/>
      <c r="BG50" s="69" t="s">
        <v>122</v>
      </c>
      <c r="BH50" s="85" t="str">
        <f t="shared" si="3"/>
        <v>Casilla formulada</v>
      </c>
      <c r="BI50" s="67"/>
      <c r="BJ50" s="85" t="str">
        <f t="shared" si="4"/>
        <v/>
      </c>
      <c r="BK50" s="85" t="str">
        <f t="shared" si="5"/>
        <v/>
      </c>
      <c r="BL50" s="85" t="str">
        <f t="shared" si="6"/>
        <v>SI</v>
      </c>
      <c r="BM50" s="134"/>
      <c r="BN50" s="137"/>
      <c r="BO50" s="140"/>
      <c r="BP50" s="143"/>
      <c r="BQ50" s="125"/>
      <c r="BR50" s="125"/>
      <c r="BS50" s="128"/>
    </row>
    <row r="51" spans="2:71" s="57" customFormat="1" ht="96" customHeight="1" thickBot="1" x14ac:dyDescent="0.35">
      <c r="B51" s="164"/>
      <c r="C51" s="167"/>
      <c r="D51" s="156"/>
      <c r="E51" s="156"/>
      <c r="F51" s="154"/>
      <c r="G51" s="154"/>
      <c r="H51" s="154"/>
      <c r="I51" s="154"/>
      <c r="J51" s="156"/>
      <c r="K51" s="71">
        <v>10</v>
      </c>
      <c r="L51" s="72" t="s">
        <v>123</v>
      </c>
      <c r="M51" s="158"/>
      <c r="N51" s="161"/>
      <c r="O51" s="151"/>
      <c r="P51" s="144"/>
      <c r="Q51" s="147"/>
      <c r="R51" s="147"/>
      <c r="S51" s="147"/>
      <c r="T51" s="147"/>
      <c r="U51" s="147"/>
      <c r="V51" s="147"/>
      <c r="W51" s="147"/>
      <c r="X51" s="147"/>
      <c r="Y51" s="147"/>
      <c r="Z51" s="147"/>
      <c r="AA51" s="147"/>
      <c r="AB51" s="147"/>
      <c r="AC51" s="147"/>
      <c r="AD51" s="147"/>
      <c r="AE51" s="147"/>
      <c r="AF51" s="147"/>
      <c r="AG51" s="147"/>
      <c r="AH51" s="147"/>
      <c r="AI51" s="147"/>
      <c r="AJ51" s="126"/>
      <c r="AK51" s="126"/>
      <c r="AL51" s="126"/>
      <c r="AM51" s="132"/>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135"/>
      <c r="BN51" s="138"/>
      <c r="BO51" s="141"/>
      <c r="BP51" s="144"/>
      <c r="BQ51" s="126"/>
      <c r="BR51" s="126"/>
      <c r="BS51" s="129"/>
    </row>
    <row r="52" spans="2:71" s="57" customFormat="1" ht="96" customHeight="1" x14ac:dyDescent="0.3">
      <c r="B52" s="162">
        <v>5</v>
      </c>
      <c r="C52" s="165" t="s">
        <v>120</v>
      </c>
      <c r="D52" s="155" t="s">
        <v>121</v>
      </c>
      <c r="E52" s="155"/>
      <c r="F52" s="153" t="s">
        <v>122</v>
      </c>
      <c r="G52" s="153" t="s">
        <v>122</v>
      </c>
      <c r="H52" s="153" t="s">
        <v>122</v>
      </c>
      <c r="I52" s="153" t="s">
        <v>122</v>
      </c>
      <c r="J52" s="155" t="str">
        <f>IF(AND((F52="SI"),(G52="SI"),(H52="SI"),(I52="SI")),"Si es Riesgo de Corrupción","No es Riesgo de Corrupción")</f>
        <v>No es Riesgo de Corrupción</v>
      </c>
      <c r="K52" s="50">
        <v>1</v>
      </c>
      <c r="L52" s="51" t="s">
        <v>123</v>
      </c>
      <c r="M52" s="157" t="s">
        <v>191</v>
      </c>
      <c r="N52" s="159" t="s">
        <v>122</v>
      </c>
      <c r="O52" s="149" t="str">
        <f>IF(N52=1,"Rara vez",IF(N52=2,"Improbable",IF(N52=3,"Posible",IF(N52=4,"Probable",IF(N52=5,"Casi seguro","Definir el nivel de probabilidad")))))</f>
        <v>Definir el nivel de probabilidad</v>
      </c>
      <c r="P52" s="152"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145" t="s">
        <v>122</v>
      </c>
      <c r="R52" s="145" t="s">
        <v>122</v>
      </c>
      <c r="S52" s="145" t="s">
        <v>122</v>
      </c>
      <c r="T52" s="145" t="s">
        <v>122</v>
      </c>
      <c r="U52" s="145" t="s">
        <v>122</v>
      </c>
      <c r="V52" s="145" t="s">
        <v>122</v>
      </c>
      <c r="W52" s="145" t="s">
        <v>122</v>
      </c>
      <c r="X52" s="145" t="s">
        <v>122</v>
      </c>
      <c r="Y52" s="145" t="s">
        <v>122</v>
      </c>
      <c r="Z52" s="145" t="s">
        <v>122</v>
      </c>
      <c r="AA52" s="145" t="s">
        <v>122</v>
      </c>
      <c r="AB52" s="145" t="s">
        <v>122</v>
      </c>
      <c r="AC52" s="145" t="s">
        <v>122</v>
      </c>
      <c r="AD52" s="145" t="s">
        <v>122</v>
      </c>
      <c r="AE52" s="145" t="s">
        <v>122</v>
      </c>
      <c r="AF52" s="145" t="s">
        <v>122</v>
      </c>
      <c r="AG52" s="145" t="s">
        <v>122</v>
      </c>
      <c r="AH52" s="145" t="s">
        <v>122</v>
      </c>
      <c r="AI52" s="145" t="s">
        <v>122</v>
      </c>
      <c r="AJ52" s="148">
        <f>IF(AF52="SI","Impacto Catastrófico por lesoines o perdida de vidas humanas",(COUNTIF(Q52:AE61,"SI")+COUNTIF(AG52:AI61,"SI")))</f>
        <v>0</v>
      </c>
      <c r="AK52" s="148" t="str">
        <f>IF(AJ52=0,"",IF(AND(AJ52&gt;0,AJ52&lt;=5),"Moderado",IF(AND(AJ52&gt;5,AJ52&lt;=11),"Mayor","Catastrófico")))</f>
        <v/>
      </c>
      <c r="AL52" s="148" t="str">
        <f>IF(AND(O52="Rara Vez",AK52="Moderado"),"Moderado",IF(AND(O52="Rara Vez",AK52="Mayor"),"Alto",IF(AND(O52="Improbable",AK52="Moderado"),"Moderado",IF(AND(O52="Improbable",AK52="Mayor"),"Alto",IF(AND(O52="Posible",AK52="Moderado"),"Alto",IF(AND(O52="Probable",AK52="Moderado"),"Alto","Extremo"))))))</f>
        <v>Extremo</v>
      </c>
      <c r="AM52" s="130" t="s">
        <v>124</v>
      </c>
      <c r="AN52" s="52">
        <v>1</v>
      </c>
      <c r="AO52" s="53" t="s">
        <v>125</v>
      </c>
      <c r="AP52" s="53"/>
      <c r="AQ52" s="53" t="s">
        <v>122</v>
      </c>
      <c r="AR52" s="53"/>
      <c r="AS52" s="53"/>
      <c r="AT52" s="53"/>
      <c r="AU52" s="53"/>
      <c r="AV52" s="53" t="s">
        <v>122</v>
      </c>
      <c r="AW52" s="84" t="s">
        <v>122</v>
      </c>
      <c r="AX52" s="84" t="s">
        <v>122</v>
      </c>
      <c r="AY52" s="84" t="s">
        <v>122</v>
      </c>
      <c r="AZ52" s="84" t="s">
        <v>122</v>
      </c>
      <c r="BA52" s="84" t="s">
        <v>122</v>
      </c>
      <c r="BB52" s="84" t="s">
        <v>122</v>
      </c>
      <c r="BC52" s="84" t="s">
        <v>122</v>
      </c>
      <c r="BD52" s="84">
        <f t="shared" si="1"/>
        <v>0</v>
      </c>
      <c r="BE52" s="84" t="str">
        <f t="shared" si="2"/>
        <v>Débil</v>
      </c>
      <c r="BF52" s="53"/>
      <c r="BG52" s="55" t="s">
        <v>122</v>
      </c>
      <c r="BH52" s="84" t="str">
        <f t="shared" si="3"/>
        <v>Casilla formulada</v>
      </c>
      <c r="BI52" s="53"/>
      <c r="BJ52" s="84" t="str">
        <f t="shared" si="4"/>
        <v/>
      </c>
      <c r="BK52" s="84" t="str">
        <f t="shared" si="5"/>
        <v/>
      </c>
      <c r="BL52" s="84" t="str">
        <f t="shared" si="6"/>
        <v>SI</v>
      </c>
      <c r="BM52" s="133" t="e">
        <f>IF(AVERAGE(BK52:BK61)=100,"FUERTE",IF(AND(AVERAGE(BK52:BK61)&lt;=99,AVERAGE(BK52:BK61)&gt;=50),"MODERADA",IF(AVERAGE(BK52:BK61)&lt;50,"DÉBIL",0)))</f>
        <v>#DIV/0!</v>
      </c>
      <c r="BN52" s="136" t="str">
        <f>IFERROR(IF(BM52="DÉBIL","NO DISMINUYE",IF(AVERAGEIF(AV52:AV61,"Preventivo",BK52:BK61)&gt;=50,"DIRECTAMENTE","NO DISMINUYE")),"NO DISMINUYE")</f>
        <v>NO DISMINUYE</v>
      </c>
      <c r="BO52" s="139" t="e">
        <f>IF(N52=1,1,IF(AND(N52=2,BM52="FUERTE",BN52="DIRECTAMENTE"),N52-1,IF(AND(N52&gt;2,BM52="FUERTE",BN52="DIRECTAMENTE"),N52-2,IF(AND(N52&gt;=2,BM52="MODERADA",BN52="DIRECTAMENTE"),N52-1,N52))))</f>
        <v>#DIV/0!</v>
      </c>
      <c r="BP52" s="142" t="e">
        <f>IF(BO52=1,"Rara vez",IF(BO52=2,"Improbable",IF(BO52=3,"Posible",IF(BO52=4,"Probable",IF(BO52=5,"Casi Seguro",0)))))</f>
        <v>#DIV/0!</v>
      </c>
      <c r="BQ52" s="124" t="str">
        <f>AK52</f>
        <v/>
      </c>
      <c r="BR52" s="124" t="e">
        <f>IF(AND(BP52="Rara Vez",BQ52="Moderado"),"Moderado",IF(AND(BP52="Rara Vez",BQ52="Mayor"),"Alto",IF(AND(BP52="Improbable",BQ52="Moderado"),"Moderado",IF(AND(BP52="Improbable",BQ52="Mayor"),"Alto",IF(AND(BP52="Posible",BQ52="Moderado"),"Alto",IF(AND(BP52="Probable",BQ52="Moderado"),"Alto","Extremo"))))))</f>
        <v>#DIV/0!</v>
      </c>
      <c r="BS52" s="127"/>
    </row>
    <row r="53" spans="2:71" s="57" customFormat="1" ht="96" customHeight="1" x14ac:dyDescent="0.3">
      <c r="B53" s="163"/>
      <c r="C53" s="166"/>
      <c r="D53" s="155"/>
      <c r="E53" s="155"/>
      <c r="F53" s="153"/>
      <c r="G53" s="153"/>
      <c r="H53" s="153"/>
      <c r="I53" s="153"/>
      <c r="J53" s="155"/>
      <c r="K53" s="58">
        <v>2</v>
      </c>
      <c r="L53" s="59" t="s">
        <v>123</v>
      </c>
      <c r="M53" s="157"/>
      <c r="N53" s="160"/>
      <c r="O53" s="150"/>
      <c r="P53" s="143"/>
      <c r="Q53" s="146"/>
      <c r="R53" s="146"/>
      <c r="S53" s="146"/>
      <c r="T53" s="146"/>
      <c r="U53" s="146"/>
      <c r="V53" s="146"/>
      <c r="W53" s="146"/>
      <c r="X53" s="146"/>
      <c r="Y53" s="146"/>
      <c r="Z53" s="146"/>
      <c r="AA53" s="146"/>
      <c r="AB53" s="146"/>
      <c r="AC53" s="146"/>
      <c r="AD53" s="146"/>
      <c r="AE53" s="146"/>
      <c r="AF53" s="146"/>
      <c r="AG53" s="146"/>
      <c r="AH53" s="146"/>
      <c r="AI53" s="146"/>
      <c r="AJ53" s="125"/>
      <c r="AK53" s="125"/>
      <c r="AL53" s="125"/>
      <c r="AM53" s="131"/>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134"/>
      <c r="BN53" s="137"/>
      <c r="BO53" s="140"/>
      <c r="BP53" s="143"/>
      <c r="BQ53" s="125"/>
      <c r="BR53" s="125"/>
      <c r="BS53" s="128"/>
    </row>
    <row r="54" spans="2:71" s="57" customFormat="1" ht="96" customHeight="1" x14ac:dyDescent="0.3">
      <c r="B54" s="163"/>
      <c r="C54" s="166"/>
      <c r="D54" s="155"/>
      <c r="E54" s="155"/>
      <c r="F54" s="153"/>
      <c r="G54" s="153"/>
      <c r="H54" s="153"/>
      <c r="I54" s="153"/>
      <c r="J54" s="155"/>
      <c r="K54" s="64">
        <v>3</v>
      </c>
      <c r="L54" s="65" t="s">
        <v>123</v>
      </c>
      <c r="M54" s="157"/>
      <c r="N54" s="160"/>
      <c r="O54" s="150"/>
      <c r="P54" s="143"/>
      <c r="Q54" s="146"/>
      <c r="R54" s="146"/>
      <c r="S54" s="146"/>
      <c r="T54" s="146"/>
      <c r="U54" s="146"/>
      <c r="V54" s="146"/>
      <c r="W54" s="146"/>
      <c r="X54" s="146"/>
      <c r="Y54" s="146"/>
      <c r="Z54" s="146"/>
      <c r="AA54" s="146"/>
      <c r="AB54" s="146"/>
      <c r="AC54" s="146"/>
      <c r="AD54" s="146"/>
      <c r="AE54" s="146"/>
      <c r="AF54" s="146"/>
      <c r="AG54" s="146"/>
      <c r="AH54" s="146"/>
      <c r="AI54" s="146"/>
      <c r="AJ54" s="125"/>
      <c r="AK54" s="125"/>
      <c r="AL54" s="125"/>
      <c r="AM54" s="131"/>
      <c r="AN54" s="66">
        <v>3</v>
      </c>
      <c r="AO54" s="67" t="s">
        <v>125</v>
      </c>
      <c r="AP54" s="67"/>
      <c r="AQ54" s="67" t="s">
        <v>122</v>
      </c>
      <c r="AR54" s="67"/>
      <c r="AS54" s="67"/>
      <c r="AT54" s="67"/>
      <c r="AU54" s="67"/>
      <c r="AV54" s="67" t="s">
        <v>122</v>
      </c>
      <c r="AW54" s="85" t="s">
        <v>122</v>
      </c>
      <c r="AX54" s="85" t="s">
        <v>122</v>
      </c>
      <c r="AY54" s="85" t="s">
        <v>122</v>
      </c>
      <c r="AZ54" s="85" t="s">
        <v>122</v>
      </c>
      <c r="BA54" s="85" t="s">
        <v>122</v>
      </c>
      <c r="BB54" s="85" t="s">
        <v>122</v>
      </c>
      <c r="BC54" s="85" t="s">
        <v>122</v>
      </c>
      <c r="BD54" s="85">
        <f t="shared" si="1"/>
        <v>0</v>
      </c>
      <c r="BE54" s="85" t="str">
        <f t="shared" si="2"/>
        <v>Débil</v>
      </c>
      <c r="BF54" s="67"/>
      <c r="BG54" s="69" t="s">
        <v>122</v>
      </c>
      <c r="BH54" s="85" t="str">
        <f t="shared" si="3"/>
        <v>Casilla formulada</v>
      </c>
      <c r="BI54" s="67"/>
      <c r="BJ54" s="85" t="str">
        <f t="shared" si="4"/>
        <v/>
      </c>
      <c r="BK54" s="85" t="str">
        <f t="shared" si="5"/>
        <v/>
      </c>
      <c r="BL54" s="85" t="str">
        <f t="shared" si="6"/>
        <v>SI</v>
      </c>
      <c r="BM54" s="134"/>
      <c r="BN54" s="137"/>
      <c r="BO54" s="140"/>
      <c r="BP54" s="143"/>
      <c r="BQ54" s="125"/>
      <c r="BR54" s="125"/>
      <c r="BS54" s="128"/>
    </row>
    <row r="55" spans="2:71" s="57" customFormat="1" ht="96" customHeight="1" x14ac:dyDescent="0.3">
      <c r="B55" s="163"/>
      <c r="C55" s="166"/>
      <c r="D55" s="155"/>
      <c r="E55" s="155"/>
      <c r="F55" s="153"/>
      <c r="G55" s="153"/>
      <c r="H55" s="153"/>
      <c r="I55" s="153"/>
      <c r="J55" s="155"/>
      <c r="K55" s="58">
        <v>4</v>
      </c>
      <c r="L55" s="59" t="s">
        <v>123</v>
      </c>
      <c r="M55" s="157"/>
      <c r="N55" s="160"/>
      <c r="O55" s="150"/>
      <c r="P55" s="143"/>
      <c r="Q55" s="146"/>
      <c r="R55" s="146"/>
      <c r="S55" s="146"/>
      <c r="T55" s="146"/>
      <c r="U55" s="146"/>
      <c r="V55" s="146"/>
      <c r="W55" s="146"/>
      <c r="X55" s="146"/>
      <c r="Y55" s="146"/>
      <c r="Z55" s="146"/>
      <c r="AA55" s="146"/>
      <c r="AB55" s="146"/>
      <c r="AC55" s="146"/>
      <c r="AD55" s="146"/>
      <c r="AE55" s="146"/>
      <c r="AF55" s="146"/>
      <c r="AG55" s="146"/>
      <c r="AH55" s="146"/>
      <c r="AI55" s="146"/>
      <c r="AJ55" s="125"/>
      <c r="AK55" s="125"/>
      <c r="AL55" s="125"/>
      <c r="AM55" s="131"/>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134"/>
      <c r="BN55" s="137"/>
      <c r="BO55" s="140"/>
      <c r="BP55" s="143"/>
      <c r="BQ55" s="125"/>
      <c r="BR55" s="125"/>
      <c r="BS55" s="128"/>
    </row>
    <row r="56" spans="2:71" s="57" customFormat="1" ht="96" customHeight="1" x14ac:dyDescent="0.3">
      <c r="B56" s="163"/>
      <c r="C56" s="166"/>
      <c r="D56" s="155"/>
      <c r="E56" s="155"/>
      <c r="F56" s="153"/>
      <c r="G56" s="153"/>
      <c r="H56" s="153"/>
      <c r="I56" s="153"/>
      <c r="J56" s="155"/>
      <c r="K56" s="64">
        <v>5</v>
      </c>
      <c r="L56" s="65" t="s">
        <v>123</v>
      </c>
      <c r="M56" s="157"/>
      <c r="N56" s="160"/>
      <c r="O56" s="150"/>
      <c r="P56" s="143"/>
      <c r="Q56" s="146"/>
      <c r="R56" s="146"/>
      <c r="S56" s="146"/>
      <c r="T56" s="146"/>
      <c r="U56" s="146"/>
      <c r="V56" s="146"/>
      <c r="W56" s="146"/>
      <c r="X56" s="146"/>
      <c r="Y56" s="146"/>
      <c r="Z56" s="146"/>
      <c r="AA56" s="146"/>
      <c r="AB56" s="146"/>
      <c r="AC56" s="146"/>
      <c r="AD56" s="146"/>
      <c r="AE56" s="146"/>
      <c r="AF56" s="146"/>
      <c r="AG56" s="146"/>
      <c r="AH56" s="146"/>
      <c r="AI56" s="146"/>
      <c r="AJ56" s="125"/>
      <c r="AK56" s="125"/>
      <c r="AL56" s="125"/>
      <c r="AM56" s="131"/>
      <c r="AN56" s="66">
        <v>5</v>
      </c>
      <c r="AO56" s="67" t="s">
        <v>125</v>
      </c>
      <c r="AP56" s="67"/>
      <c r="AQ56" s="67" t="s">
        <v>122</v>
      </c>
      <c r="AR56" s="67"/>
      <c r="AS56" s="67"/>
      <c r="AT56" s="67"/>
      <c r="AU56" s="67"/>
      <c r="AV56" s="67" t="s">
        <v>122</v>
      </c>
      <c r="AW56" s="85" t="s">
        <v>122</v>
      </c>
      <c r="AX56" s="85" t="s">
        <v>122</v>
      </c>
      <c r="AY56" s="85" t="s">
        <v>122</v>
      </c>
      <c r="AZ56" s="85" t="s">
        <v>122</v>
      </c>
      <c r="BA56" s="85" t="s">
        <v>122</v>
      </c>
      <c r="BB56" s="85" t="s">
        <v>122</v>
      </c>
      <c r="BC56" s="85" t="s">
        <v>122</v>
      </c>
      <c r="BD56" s="85">
        <f t="shared" si="1"/>
        <v>0</v>
      </c>
      <c r="BE56" s="85" t="str">
        <f t="shared" si="2"/>
        <v>Débil</v>
      </c>
      <c r="BF56" s="67"/>
      <c r="BG56" s="69" t="s">
        <v>122</v>
      </c>
      <c r="BH56" s="85" t="str">
        <f t="shared" si="3"/>
        <v>Casilla formulada</v>
      </c>
      <c r="BI56" s="67"/>
      <c r="BJ56" s="85" t="str">
        <f t="shared" si="4"/>
        <v/>
      </c>
      <c r="BK56" s="85" t="str">
        <f t="shared" si="5"/>
        <v/>
      </c>
      <c r="BL56" s="85" t="str">
        <f t="shared" si="6"/>
        <v>SI</v>
      </c>
      <c r="BM56" s="134"/>
      <c r="BN56" s="137"/>
      <c r="BO56" s="140"/>
      <c r="BP56" s="143"/>
      <c r="BQ56" s="125"/>
      <c r="BR56" s="125"/>
      <c r="BS56" s="128"/>
    </row>
    <row r="57" spans="2:71" s="57" customFormat="1" ht="96" customHeight="1" x14ac:dyDescent="0.3">
      <c r="B57" s="163"/>
      <c r="C57" s="166"/>
      <c r="D57" s="155"/>
      <c r="E57" s="155"/>
      <c r="F57" s="153"/>
      <c r="G57" s="153"/>
      <c r="H57" s="153"/>
      <c r="I57" s="153"/>
      <c r="J57" s="155"/>
      <c r="K57" s="58">
        <v>6</v>
      </c>
      <c r="L57" s="59" t="s">
        <v>123</v>
      </c>
      <c r="M57" s="157"/>
      <c r="N57" s="160"/>
      <c r="O57" s="150"/>
      <c r="P57" s="143"/>
      <c r="Q57" s="146"/>
      <c r="R57" s="146"/>
      <c r="S57" s="146"/>
      <c r="T57" s="146"/>
      <c r="U57" s="146"/>
      <c r="V57" s="146"/>
      <c r="W57" s="146"/>
      <c r="X57" s="146"/>
      <c r="Y57" s="146"/>
      <c r="Z57" s="146"/>
      <c r="AA57" s="146"/>
      <c r="AB57" s="146"/>
      <c r="AC57" s="146"/>
      <c r="AD57" s="146"/>
      <c r="AE57" s="146"/>
      <c r="AF57" s="146"/>
      <c r="AG57" s="146"/>
      <c r="AH57" s="146"/>
      <c r="AI57" s="146"/>
      <c r="AJ57" s="125"/>
      <c r="AK57" s="125"/>
      <c r="AL57" s="125"/>
      <c r="AM57" s="131"/>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134"/>
      <c r="BN57" s="137"/>
      <c r="BO57" s="140"/>
      <c r="BP57" s="143"/>
      <c r="BQ57" s="125"/>
      <c r="BR57" s="125"/>
      <c r="BS57" s="128"/>
    </row>
    <row r="58" spans="2:71" s="57" customFormat="1" ht="96" customHeight="1" x14ac:dyDescent="0.3">
      <c r="B58" s="163"/>
      <c r="C58" s="166"/>
      <c r="D58" s="155"/>
      <c r="E58" s="155"/>
      <c r="F58" s="153"/>
      <c r="G58" s="153"/>
      <c r="H58" s="153"/>
      <c r="I58" s="153"/>
      <c r="J58" s="155"/>
      <c r="K58" s="64">
        <v>7</v>
      </c>
      <c r="L58" s="65" t="s">
        <v>123</v>
      </c>
      <c r="M58" s="157"/>
      <c r="N58" s="160"/>
      <c r="O58" s="150"/>
      <c r="P58" s="143"/>
      <c r="Q58" s="146"/>
      <c r="R58" s="146"/>
      <c r="S58" s="146"/>
      <c r="T58" s="146"/>
      <c r="U58" s="146"/>
      <c r="V58" s="146"/>
      <c r="W58" s="146"/>
      <c r="X58" s="146"/>
      <c r="Y58" s="146"/>
      <c r="Z58" s="146"/>
      <c r="AA58" s="146"/>
      <c r="AB58" s="146"/>
      <c r="AC58" s="146"/>
      <c r="AD58" s="146"/>
      <c r="AE58" s="146"/>
      <c r="AF58" s="146"/>
      <c r="AG58" s="146"/>
      <c r="AH58" s="146"/>
      <c r="AI58" s="146"/>
      <c r="AJ58" s="125"/>
      <c r="AK58" s="125"/>
      <c r="AL58" s="125"/>
      <c r="AM58" s="131"/>
      <c r="AN58" s="66">
        <v>7</v>
      </c>
      <c r="AO58" s="67" t="s">
        <v>125</v>
      </c>
      <c r="AP58" s="67"/>
      <c r="AQ58" s="67" t="s">
        <v>122</v>
      </c>
      <c r="AR58" s="67"/>
      <c r="AS58" s="67"/>
      <c r="AT58" s="67"/>
      <c r="AU58" s="67"/>
      <c r="AV58" s="67" t="s">
        <v>122</v>
      </c>
      <c r="AW58" s="85" t="s">
        <v>122</v>
      </c>
      <c r="AX58" s="85" t="s">
        <v>122</v>
      </c>
      <c r="AY58" s="85" t="s">
        <v>122</v>
      </c>
      <c r="AZ58" s="85" t="s">
        <v>122</v>
      </c>
      <c r="BA58" s="85" t="s">
        <v>122</v>
      </c>
      <c r="BB58" s="85" t="s">
        <v>122</v>
      </c>
      <c r="BC58" s="85" t="s">
        <v>122</v>
      </c>
      <c r="BD58" s="85">
        <f t="shared" si="1"/>
        <v>0</v>
      </c>
      <c r="BE58" s="85" t="str">
        <f t="shared" si="2"/>
        <v>Débil</v>
      </c>
      <c r="BF58" s="67"/>
      <c r="BG58" s="69" t="s">
        <v>122</v>
      </c>
      <c r="BH58" s="85" t="str">
        <f t="shared" si="3"/>
        <v>Casilla formulada</v>
      </c>
      <c r="BI58" s="67"/>
      <c r="BJ58" s="85" t="str">
        <f t="shared" si="4"/>
        <v/>
      </c>
      <c r="BK58" s="85" t="str">
        <f t="shared" si="5"/>
        <v/>
      </c>
      <c r="BL58" s="85" t="str">
        <f t="shared" si="6"/>
        <v>SI</v>
      </c>
      <c r="BM58" s="134"/>
      <c r="BN58" s="137"/>
      <c r="BO58" s="140"/>
      <c r="BP58" s="143"/>
      <c r="BQ58" s="125"/>
      <c r="BR58" s="125"/>
      <c r="BS58" s="128"/>
    </row>
    <row r="59" spans="2:71" s="57" customFormat="1" ht="96" customHeight="1" x14ac:dyDescent="0.3">
      <c r="B59" s="163"/>
      <c r="C59" s="166"/>
      <c r="D59" s="155"/>
      <c r="E59" s="155"/>
      <c r="F59" s="153"/>
      <c r="G59" s="153"/>
      <c r="H59" s="153"/>
      <c r="I59" s="153"/>
      <c r="J59" s="155"/>
      <c r="K59" s="58">
        <v>8</v>
      </c>
      <c r="L59" s="59" t="s">
        <v>123</v>
      </c>
      <c r="M59" s="157"/>
      <c r="N59" s="160"/>
      <c r="O59" s="150"/>
      <c r="P59" s="143"/>
      <c r="Q59" s="146"/>
      <c r="R59" s="146"/>
      <c r="S59" s="146"/>
      <c r="T59" s="146"/>
      <c r="U59" s="146"/>
      <c r="V59" s="146"/>
      <c r="W59" s="146"/>
      <c r="X59" s="146"/>
      <c r="Y59" s="146"/>
      <c r="Z59" s="146"/>
      <c r="AA59" s="146"/>
      <c r="AB59" s="146"/>
      <c r="AC59" s="146"/>
      <c r="AD59" s="146"/>
      <c r="AE59" s="146"/>
      <c r="AF59" s="146"/>
      <c r="AG59" s="146"/>
      <c r="AH59" s="146"/>
      <c r="AI59" s="146"/>
      <c r="AJ59" s="125"/>
      <c r="AK59" s="125"/>
      <c r="AL59" s="125"/>
      <c r="AM59" s="131"/>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134"/>
      <c r="BN59" s="137"/>
      <c r="BO59" s="140"/>
      <c r="BP59" s="143"/>
      <c r="BQ59" s="125"/>
      <c r="BR59" s="125"/>
      <c r="BS59" s="128"/>
    </row>
    <row r="60" spans="2:71" s="57" customFormat="1" ht="96" customHeight="1" x14ac:dyDescent="0.3">
      <c r="B60" s="163"/>
      <c r="C60" s="166"/>
      <c r="D60" s="155"/>
      <c r="E60" s="155"/>
      <c r="F60" s="153"/>
      <c r="G60" s="153"/>
      <c r="H60" s="153"/>
      <c r="I60" s="153"/>
      <c r="J60" s="155"/>
      <c r="K60" s="64">
        <v>9</v>
      </c>
      <c r="L60" s="70" t="s">
        <v>123</v>
      </c>
      <c r="M60" s="157"/>
      <c r="N60" s="160"/>
      <c r="O60" s="150"/>
      <c r="P60" s="143"/>
      <c r="Q60" s="146"/>
      <c r="R60" s="146"/>
      <c r="S60" s="146"/>
      <c r="T60" s="146"/>
      <c r="U60" s="146"/>
      <c r="V60" s="146"/>
      <c r="W60" s="146"/>
      <c r="X60" s="146"/>
      <c r="Y60" s="146"/>
      <c r="Z60" s="146"/>
      <c r="AA60" s="146"/>
      <c r="AB60" s="146"/>
      <c r="AC60" s="146"/>
      <c r="AD60" s="146"/>
      <c r="AE60" s="146"/>
      <c r="AF60" s="146"/>
      <c r="AG60" s="146"/>
      <c r="AH60" s="146"/>
      <c r="AI60" s="146"/>
      <c r="AJ60" s="125"/>
      <c r="AK60" s="125"/>
      <c r="AL60" s="125"/>
      <c r="AM60" s="131"/>
      <c r="AN60" s="66">
        <v>9</v>
      </c>
      <c r="AO60" s="67" t="s">
        <v>125</v>
      </c>
      <c r="AP60" s="67"/>
      <c r="AQ60" s="67" t="s">
        <v>122</v>
      </c>
      <c r="AR60" s="67"/>
      <c r="AS60" s="67"/>
      <c r="AT60" s="67"/>
      <c r="AU60" s="67"/>
      <c r="AV60" s="67" t="s">
        <v>122</v>
      </c>
      <c r="AW60" s="85" t="s">
        <v>122</v>
      </c>
      <c r="AX60" s="85" t="s">
        <v>122</v>
      </c>
      <c r="AY60" s="85" t="s">
        <v>122</v>
      </c>
      <c r="AZ60" s="85" t="s">
        <v>122</v>
      </c>
      <c r="BA60" s="85" t="s">
        <v>122</v>
      </c>
      <c r="BB60" s="85" t="s">
        <v>122</v>
      </c>
      <c r="BC60" s="85" t="s">
        <v>122</v>
      </c>
      <c r="BD60" s="85">
        <f t="shared" si="1"/>
        <v>0</v>
      </c>
      <c r="BE60" s="85" t="str">
        <f t="shared" si="2"/>
        <v>Débil</v>
      </c>
      <c r="BF60" s="67"/>
      <c r="BG60" s="69" t="s">
        <v>122</v>
      </c>
      <c r="BH60" s="85" t="str">
        <f t="shared" si="3"/>
        <v>Casilla formulada</v>
      </c>
      <c r="BI60" s="67"/>
      <c r="BJ60" s="85" t="str">
        <f t="shared" si="4"/>
        <v/>
      </c>
      <c r="BK60" s="85" t="str">
        <f t="shared" si="5"/>
        <v/>
      </c>
      <c r="BL60" s="85" t="str">
        <f t="shared" si="6"/>
        <v>SI</v>
      </c>
      <c r="BM60" s="134"/>
      <c r="BN60" s="137"/>
      <c r="BO60" s="140"/>
      <c r="BP60" s="143"/>
      <c r="BQ60" s="125"/>
      <c r="BR60" s="125"/>
      <c r="BS60" s="128"/>
    </row>
    <row r="61" spans="2:71" s="57" customFormat="1" ht="96" customHeight="1" thickBot="1" x14ac:dyDescent="0.35">
      <c r="B61" s="164"/>
      <c r="C61" s="167"/>
      <c r="D61" s="156"/>
      <c r="E61" s="156"/>
      <c r="F61" s="154"/>
      <c r="G61" s="154"/>
      <c r="H61" s="154"/>
      <c r="I61" s="154"/>
      <c r="J61" s="156"/>
      <c r="K61" s="71">
        <v>10</v>
      </c>
      <c r="L61" s="72" t="s">
        <v>123</v>
      </c>
      <c r="M61" s="158"/>
      <c r="N61" s="161"/>
      <c r="O61" s="151"/>
      <c r="P61" s="144"/>
      <c r="Q61" s="147"/>
      <c r="R61" s="147"/>
      <c r="S61" s="147"/>
      <c r="T61" s="147"/>
      <c r="U61" s="147"/>
      <c r="V61" s="147"/>
      <c r="W61" s="147"/>
      <c r="X61" s="147"/>
      <c r="Y61" s="147"/>
      <c r="Z61" s="147"/>
      <c r="AA61" s="147"/>
      <c r="AB61" s="147"/>
      <c r="AC61" s="147"/>
      <c r="AD61" s="147"/>
      <c r="AE61" s="147"/>
      <c r="AF61" s="147"/>
      <c r="AG61" s="147"/>
      <c r="AH61" s="147"/>
      <c r="AI61" s="147"/>
      <c r="AJ61" s="126"/>
      <c r="AK61" s="126"/>
      <c r="AL61" s="126"/>
      <c r="AM61" s="132"/>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135"/>
      <c r="BN61" s="138"/>
      <c r="BO61" s="141"/>
      <c r="BP61" s="144"/>
      <c r="BQ61" s="126"/>
      <c r="BR61" s="126"/>
      <c r="BS61" s="129"/>
    </row>
  </sheetData>
  <sheetProtection algorithmName="SHA-512" hashValue="mnHIQaaTM9wteY4OJMP6X3P2EI9gN5LGZ0YAjgKmltL0LyGecGQoPeXfJYJe7y0lhyblfwEbNvReAdJl/EUYKg==" saltValue="xoIFXIQIoudDFbt95u5B6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75" priority="23" operator="containsText" text="Si es Riesgo de Corrupción">
      <formula>NOT(ISERROR(SEARCH("Si es Riesgo de Corrupción",J12)))</formula>
    </cfRule>
    <cfRule type="containsText" dxfId="574" priority="24" operator="containsText" text="No es Riesgo de Corrupción">
      <formula>NOT(ISERROR(SEARCH("No es Riesgo de Corrupción",J12)))</formula>
    </cfRule>
  </conditionalFormatting>
  <conditionalFormatting sqref="L12:M21">
    <cfRule type="containsText" dxfId="573" priority="22" operator="containsText" text="Espacio para describir ">
      <formula>NOT(ISERROR(SEARCH("Espacio para describir ",L12)))</formula>
    </cfRule>
  </conditionalFormatting>
  <conditionalFormatting sqref="Q12:AI61 AQ12:AQ61 AV12:BC61 BG12:BG61 BO12:BO61 N12:N61">
    <cfRule type="containsText" dxfId="572" priority="21" operator="containsText" text="Escoger un dato de la lista desplegable">
      <formula>NOT(ISERROR(SEARCH("Escoger un dato de la lista desplegable",N12)))</formula>
    </cfRule>
  </conditionalFormatting>
  <conditionalFormatting sqref="AO12:AO61">
    <cfRule type="containsText" dxfId="571" priority="20" operator="containsText" text="REDACTAR CONTROL">
      <formula>NOT(ISERROR(SEARCH("REDACTAR CONTROL",AO12)))</formula>
    </cfRule>
  </conditionalFormatting>
  <conditionalFormatting sqref="AL12 BR12">
    <cfRule type="containsText" dxfId="570" priority="17" operator="containsText" text="Extremo">
      <formula>NOT(ISERROR(SEARCH("Extremo",AL12)))</formula>
    </cfRule>
    <cfRule type="containsText" dxfId="569" priority="18" operator="containsText" text="Alto">
      <formula>NOT(ISERROR(SEARCH("Alto",AL12)))</formula>
    </cfRule>
    <cfRule type="containsText" dxfId="568" priority="19" operator="containsText" text="Moderado">
      <formula>NOT(ISERROR(SEARCH("Moderado",AL12)))</formula>
    </cfRule>
  </conditionalFormatting>
  <conditionalFormatting sqref="L22:M31">
    <cfRule type="containsText" dxfId="567" priority="16" operator="containsText" text="Espacio para describir ">
      <formula>NOT(ISERROR(SEARCH("Espacio para describir ",L22)))</formula>
    </cfRule>
  </conditionalFormatting>
  <conditionalFormatting sqref="AL22 BR22">
    <cfRule type="containsText" dxfId="566" priority="13" operator="containsText" text="Extremo">
      <formula>NOT(ISERROR(SEARCH("Extremo",AL22)))</formula>
    </cfRule>
    <cfRule type="containsText" dxfId="565" priority="14" operator="containsText" text="Alto">
      <formula>NOT(ISERROR(SEARCH("Alto",AL22)))</formula>
    </cfRule>
    <cfRule type="containsText" dxfId="564" priority="15" operator="containsText" text="Moderado">
      <formula>NOT(ISERROR(SEARCH("Moderado",AL22)))</formula>
    </cfRule>
  </conditionalFormatting>
  <conditionalFormatting sqref="L32:M41">
    <cfRule type="containsText" dxfId="563" priority="12" operator="containsText" text="Espacio para describir ">
      <formula>NOT(ISERROR(SEARCH("Espacio para describir ",L32)))</formula>
    </cfRule>
  </conditionalFormatting>
  <conditionalFormatting sqref="AL32 BR32">
    <cfRule type="containsText" dxfId="562" priority="9" operator="containsText" text="Extremo">
      <formula>NOT(ISERROR(SEARCH("Extremo",AL32)))</formula>
    </cfRule>
    <cfRule type="containsText" dxfId="561" priority="10" operator="containsText" text="Alto">
      <formula>NOT(ISERROR(SEARCH("Alto",AL32)))</formula>
    </cfRule>
    <cfRule type="containsText" dxfId="560" priority="11" operator="containsText" text="Moderado">
      <formula>NOT(ISERROR(SEARCH("Moderado",AL32)))</formula>
    </cfRule>
  </conditionalFormatting>
  <conditionalFormatting sqref="L42:M51">
    <cfRule type="containsText" dxfId="559" priority="8" operator="containsText" text="Espacio para describir ">
      <formula>NOT(ISERROR(SEARCH("Espacio para describir ",L42)))</formula>
    </cfRule>
  </conditionalFormatting>
  <conditionalFormatting sqref="AL42 BR42">
    <cfRule type="containsText" dxfId="558" priority="5" operator="containsText" text="Extremo">
      <formula>NOT(ISERROR(SEARCH("Extremo",AL42)))</formula>
    </cfRule>
    <cfRule type="containsText" dxfId="557" priority="6" operator="containsText" text="Alto">
      <formula>NOT(ISERROR(SEARCH("Alto",AL42)))</formula>
    </cfRule>
    <cfRule type="containsText" dxfId="556" priority="7" operator="containsText" text="Moderado">
      <formula>NOT(ISERROR(SEARCH("Moderado",AL42)))</formula>
    </cfRule>
  </conditionalFormatting>
  <conditionalFormatting sqref="L52:M61">
    <cfRule type="containsText" dxfId="555" priority="4" operator="containsText" text="Espacio para describir ">
      <formula>NOT(ISERROR(SEARCH("Espacio para describir ",L52)))</formula>
    </cfRule>
  </conditionalFormatting>
  <conditionalFormatting sqref="AL52 BR52">
    <cfRule type="containsText" dxfId="554" priority="1" operator="containsText" text="Extremo">
      <formula>NOT(ISERROR(SEARCH("Extremo",AL52)))</formula>
    </cfRule>
    <cfRule type="containsText" dxfId="553" priority="2" operator="containsText" text="Alto">
      <formula>NOT(ISERROR(SEARCH("Alto",AL52)))</formula>
    </cfRule>
    <cfRule type="containsText" dxfId="55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397D587-2B94-4DCB-950B-9AB0A9CFEADF}"/>
    <dataValidation allowBlank="1" showInputMessage="1" showErrorMessage="1" prompt="¿Se deja evidencia o rastro de la ejecución del control, que permita a cualquier tercero con la evidencia, llegar a la misma conclusión?." sqref="BC11" xr:uid="{A17EE80B-ABE1-4340-8C59-F4A4FBE06A1E}"/>
    <dataValidation allowBlank="1" showInputMessage="1" showErrorMessage="1" prompt="¿Las observaciones, desviaciones o diferencias identificadas como resultados de la ejecución del control son investigadas y resueltas de manera oportuna?" sqref="BB11" xr:uid="{5228B787-EB24-4D14-AC50-BD6878EC9A9D}"/>
    <dataValidation allowBlank="1" showInputMessage="1" showErrorMessage="1" prompt="¿La fuente de información que se utiliza en el desarrollo del control es información confiable que permita mitigar el riesgo?." sqref="BA11" xr:uid="{3278900D-19E3-4A42-BAA6-DCD71442A3A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5FFCE9D-3D22-483E-9EFB-F5737214DB31}"/>
    <dataValidation allowBlank="1" showInputMessage="1" showErrorMessage="1" prompt="¿La oportunidad en que se ejecuta el control ayuda a prevenir la mitigación del riesgo o a detectar la materialización del riesgo de manera oportuna?" sqref="AY11" xr:uid="{E55046DC-2BC9-42F8-97B4-8F7E43FFFA20}"/>
    <dataValidation allowBlank="1" showInputMessage="1" showErrorMessage="1" prompt="El responsable tiene autoridad y adecuada segregación de funciones en la ejecución del control?" sqref="AX11" xr:uid="{F67A3D00-94A8-441B-B51A-4A2FD471500C}"/>
    <dataValidation allowBlank="1" showInputMessage="1" showErrorMessage="1" prompt="¿Existen un responsable asignado a la ejecución del control?" sqref="AW11" xr:uid="{7EB75F67-3732-4BE9-A856-89E7A3AAADC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C78F01-B6EF-489E-8A18-95242C437E19}"/>
    <dataValidation type="list" allowBlank="1" showInputMessage="1" showErrorMessage="1" prompt="¿Genera Impacto ambiental?" sqref="AI12:AI61" xr:uid="{EEB7D09F-6F61-47DC-8A49-6C9D49779C9D}">
      <formula1>"SI,NO,Escoger un dato de la lista desplegable"</formula1>
    </dataValidation>
    <dataValidation allowBlank="1" showInputMessage="1" showErrorMessage="1" prompt="¿Genera Impacto ambiental?" sqref="AI11" xr:uid="{646569FE-244C-4C78-B530-623A073AA083}"/>
    <dataValidation type="list" allowBlank="1" showInputMessage="1" showErrorMessage="1" prompt="¿Afectar la imagen nacional?" sqref="AH12:AH61" xr:uid="{1C8ADDCF-5044-4BD4-A232-428ECF9048AD}">
      <formula1>"SI,NO,Escoger un dato de la lista desplegable"</formula1>
    </dataValidation>
    <dataValidation allowBlank="1" showInputMessage="1" showErrorMessage="1" prompt="¿Afectar la imagen nacional?" sqref="AH11" xr:uid="{EC4CE168-C257-4636-AA20-F168CD47FC38}"/>
    <dataValidation type="list" allowBlank="1" showInputMessage="1" showErrorMessage="1" prompt="¿Afectar la imagen regional?" sqref="AG12:AG61" xr:uid="{B0E816B0-0E3D-469D-9890-ED9736A62E57}">
      <formula1>"SI,NO,Escoger un dato de la lista desplegable"</formula1>
    </dataValidation>
    <dataValidation allowBlank="1" showInputMessage="1" showErrorMessage="1" prompt="¿Afectar la imagen regional?" sqref="AG11" xr:uid="{13CFA3F1-127B-4C65-9264-B8F1851BA2BC}"/>
    <dataValidation type="list" allowBlank="1" showInputMessage="1" showErrorMessage="1" prompt="¿Ocasionar lesiones físicas o pérdida de vidas humanas?_x000a_NOTA: si esta respuesta es afirmativa, el impacto sera considerado como catastrófico." sqref="AF12:AF61" xr:uid="{9972D1D8-6FFE-4E81-9831-296ECCBCA60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E51942B-4EE6-4BBF-9D96-304C9E25352D}"/>
    <dataValidation type="list" allowBlank="1" showInputMessage="1" showErrorMessage="1" prompt="¿Generar pérdida de credibilidad del sector?" sqref="AE12:AE61" xr:uid="{4C4CD66E-7E8E-442A-AC51-E633535E0F49}">
      <formula1>"SI,NO,Escoger un dato de la lista desplegable"</formula1>
    </dataValidation>
    <dataValidation allowBlank="1" showInputMessage="1" showErrorMessage="1" prompt="¿Generar pérdida de credibilidad del sector?" sqref="AE11" xr:uid="{79395B1C-963F-4168-9D57-532E8BDBF524}"/>
    <dataValidation type="list" allowBlank="1" showInputMessage="1" showErrorMessage="1" prompt="¿Dar lugar a procesos penales?" sqref="AD12:AD61" xr:uid="{412EF2FA-6919-4107-BB0C-22E631DBE090}">
      <formula1>"SI,NO,Escoger un dato de la lista desplegable"</formula1>
    </dataValidation>
    <dataValidation allowBlank="1" showInputMessage="1" showErrorMessage="1" prompt="¿Dar lugar a procesos penales?" sqref="AD11" xr:uid="{B7AC1D11-A97E-424A-A0F6-F0ECF43DE1D2}"/>
    <dataValidation type="list" allowBlank="1" showInputMessage="1" showErrorMessage="1" prompt="¿Dar lugar a procesos fiscales?" sqref="AC12:AC61" xr:uid="{050EC412-AA32-448C-B531-826C27E04225}">
      <formula1>"SI,NO,Escoger un dato de la lista desplegable"</formula1>
    </dataValidation>
    <dataValidation allowBlank="1" showInputMessage="1" showErrorMessage="1" prompt="¿Dar lugar a procesos fiscales?" sqref="AC11" xr:uid="{FFF2FC1B-37C7-4DC9-82E9-A9D85FB90FC4}"/>
    <dataValidation type="list" allowBlank="1" showInputMessage="1" showErrorMessage="1" prompt="¿Dar lugar a procesos disciplinarios?" sqref="AB12:AB61" xr:uid="{FFA4C159-97DA-465C-8592-8DB1861CE1E0}">
      <formula1>"SI,NO,Escoger un dato de la lista desplegable"</formula1>
    </dataValidation>
    <dataValidation allowBlank="1" showInputMessage="1" showErrorMessage="1" prompt="¿Dar lugar a procesos disciplinarios?" sqref="AB11" xr:uid="{3297B936-BF94-4BC6-9F6F-F674287BFB7D}"/>
    <dataValidation type="list" allowBlank="1" showInputMessage="1" showErrorMessage="1" prompt="¿Dar lugar a procesos sancionatorios?" sqref="AA12:AA61" xr:uid="{ACC4A4AD-DC51-496F-90B5-B3333441EF09}">
      <formula1>"SI,NO,Escoger un dato de la lista desplegable"</formula1>
    </dataValidation>
    <dataValidation allowBlank="1" showInputMessage="1" showErrorMessage="1" prompt="¿Dar lugar a procesos sancionatorios?" sqref="AA11" xr:uid="{2F198C27-F97E-4C16-82D0-F69D1FC3E05F}"/>
    <dataValidation type="list" allowBlank="1" showInputMessage="1" showErrorMessage="1" prompt="¿Generar intervención de los órganos de control, de la Fiscalía, u otro ente?" sqref="Z12:Z61" xr:uid="{68248EDD-81FD-4E54-BFC1-F68305CFDC94}">
      <formula1>"SI,NO,Escoger un dato de la lista desplegable"</formula1>
    </dataValidation>
    <dataValidation allowBlank="1" showInputMessage="1" showErrorMessage="1" prompt="¿Generar intervención de los órganos de control, de la Fiscalía, u otro ente?" sqref="Z11" xr:uid="{67D14EB0-725A-45E4-BCC7-F52115832FDA}"/>
    <dataValidation type="list" allowBlank="1" showInputMessage="1" showErrorMessage="1" prompt="¿Generar pérdida de información de la Entidad?" sqref="Y12:Y61" xr:uid="{6CD2FAED-6E5E-42CA-A60E-1AAFF48F39B2}">
      <formula1>"SI,NO,Escoger un dato de la lista desplegable"</formula1>
    </dataValidation>
    <dataValidation allowBlank="1" showInputMessage="1" showErrorMessage="1" prompt="¿Generar pérdida de información de la Entidad?" sqref="Y11" xr:uid="{46F74855-6611-4151-911A-0FF9690733AE}"/>
    <dataValidation type="list" allowBlank="1" showInputMessage="1" showErrorMessage="1" prompt="¿Dar lugar al detrimento de calidad de vida de la comunidad por la pérdida del bien o servicios o los recursos públicos?" sqref="X12:X61" xr:uid="{B1AC18B5-00A8-4C60-9A33-E51A58746DF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0FF3ADA-FD72-495B-94D5-3D5F291C31A2}"/>
    <dataValidation type="list" allowBlank="1" showInputMessage="1" showErrorMessage="1" prompt="¿Afectar la generación de los productos o la prestación de servicios?" sqref="W12:W61" xr:uid="{26B2C7B5-0B0B-4118-ADFE-6955A6D91286}">
      <formula1>"SI,NO,Escoger un dato de la lista desplegable"</formula1>
    </dataValidation>
    <dataValidation allowBlank="1" showInputMessage="1" showErrorMessage="1" prompt="¿Afectar la generación de los productos o la prestación de servicios?" sqref="W11" xr:uid="{76407D0C-92E5-48CA-97C1-D6214250C214}"/>
    <dataValidation type="list" allowBlank="1" showInputMessage="1" showErrorMessage="1" prompt="¿Generar pérdida de recursos económicos?" sqref="V12:V61" xr:uid="{C23EFEB2-D412-4975-8E74-68B2F66993DA}">
      <formula1>"SI,NO,Escoger un dato de la lista desplegable"</formula1>
    </dataValidation>
    <dataValidation allowBlank="1" showInputMessage="1" showErrorMessage="1" prompt="¿Generar pérdida de recursos económicos?" sqref="V11" xr:uid="{B93A8368-C969-4DFB-8689-A221AB4183B3}"/>
    <dataValidation type="list" allowBlank="1" showInputMessage="1" showErrorMessage="1" prompt="¿Generar pérdida de confianza de la Entidad, afectando su reputación?" sqref="U12:U61" xr:uid="{0215C600-7111-401D-9EDC-71192A6D4CB9}">
      <formula1>"SI,NO,Escoger un dato de la lista desplegable"</formula1>
    </dataValidation>
    <dataValidation allowBlank="1" showInputMessage="1" showErrorMessage="1" prompt="¿Generar pérdida de confianza de la Entidad, afectando su reputación?" sqref="U11" xr:uid="{FFD82D06-62F4-4471-AAA1-08212CDCD88C}"/>
    <dataValidation type="list" allowBlank="1" showInputMessage="1" showErrorMessage="1" prompt="¿Afectar el cumplimiento de la misión del sector al que pertenece la Entidad?" sqref="T12:T61" xr:uid="{537EF19D-08CD-4372-B6FC-31985E2D3EC0}">
      <formula1>"SI,NO,Escoger un dato de la lista desplegable"</formula1>
    </dataValidation>
    <dataValidation allowBlank="1" showInputMessage="1" showErrorMessage="1" prompt="¿Afectar el cumplimiento de la misión del sector al que pertenece la Entidad?" sqref="T11" xr:uid="{804AABF4-3EA5-402B-B27E-99A32D1541B4}"/>
    <dataValidation type="list" allowBlank="1" showInputMessage="1" showErrorMessage="1" prompt="¿Afectar el cumplimiento de misión de la Entidad?" sqref="S12:S61" xr:uid="{CBD86B0F-3898-4227-802B-4526A5745B5F}">
      <formula1>"SI,NO,Escoger un dato de la lista desplegable"</formula1>
    </dataValidation>
    <dataValidation allowBlank="1" showInputMessage="1" showErrorMessage="1" prompt="¿Afectar el cumplimiento de misión de la Entidad?" sqref="S11" xr:uid="{9E9F492C-B1C1-4CBF-843E-EEADA3955E37}"/>
    <dataValidation type="list" allowBlank="1" showInputMessage="1" showErrorMessage="1" prompt="¿Afectar el cumplimiento de metas y objetivos de la dependencia?" sqref="R12:R61" xr:uid="{92E0A5C2-7485-4292-9404-9B56A953E506}">
      <formula1>"SI,NO,Escoger un dato de la lista desplegable"</formula1>
    </dataValidation>
    <dataValidation allowBlank="1" showInputMessage="1" showErrorMessage="1" prompt="¿Afectar el cumplimiento de metas y objetivos de la dependencia?" sqref="R11" xr:uid="{2EBFCE82-F751-439F-A41C-946838D188FB}"/>
    <dataValidation type="list" allowBlank="1" showInputMessage="1" showErrorMessage="1" prompt="¿Afectar al grupo de funcionarios del proceso?" sqref="Q12:Q61" xr:uid="{748DA7E7-3F35-4DB3-B76C-083D5FCCBC58}">
      <formula1>"SI,NO,Escoger un dato de la lista desplegable"</formula1>
    </dataValidation>
    <dataValidation allowBlank="1" showInputMessage="1" showErrorMessage="1" prompt="¿Afectar al grupo de funcionarios del proceso?" sqref="Q11" xr:uid="{04C89C74-1695-4B4E-9B17-6AC1F707F289}"/>
    <dataValidation allowBlank="1" showInputMessage="1" showErrorMessage="1" prompt="Son los efectos ocasionados por la ocurrencia de un riesgo que afecta los objetivos o procesos de la entidad. Pueden ser una pérdida, un daño, un perjuicio, un detrimento." sqref="M9:M11" xr:uid="{AC435625-EAC1-41E2-B4B7-294BEDF474E4}"/>
    <dataValidation type="list" allowBlank="1" showInputMessage="1" showErrorMessage="1" sqref="BG12:BG61" xr:uid="{5E66798B-A591-48B3-958D-CC42DBAC2B1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D67F3956-69FA-4D80-97D5-DD530CCAC15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92DD132-6F40-4548-8520-08F2BFC2823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0386696-14E1-48A5-8D75-098043485FE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D99CCC-EF72-4F3F-8F03-E648D28E02F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78B89C3-43B7-44BA-8D2F-84963266359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D2E6707-22C6-424B-BCCC-393EAC66A07C}">
      <formula1>"Adecuado,Inadecuado,Escoger un dato de la lista desplegable"</formula1>
    </dataValidation>
    <dataValidation type="list" allowBlank="1" showInputMessage="1" showErrorMessage="1" prompt="¿Existen un responsable asignado a la ejecución del control?" sqref="AW12:AW61" xr:uid="{8ED54612-010C-4A0E-8EB8-CCADD207C388}">
      <formula1>"Asignado,No Asignado,Escoger un dato de la lista desplegable"</formula1>
    </dataValidation>
    <dataValidation type="list" allowBlank="1" showInputMessage="1" showErrorMessage="1" sqref="AV12:AV61" xr:uid="{B07CD1C5-FF94-4ED1-B725-54D814D903DD}">
      <formula1>"Escoger un dato de la lista desplegable,Preventivo,Detectivo"</formula1>
    </dataValidation>
    <dataValidation type="list" allowBlank="1" showInputMessage="1" showErrorMessage="1" sqref="AQ12:AQ61" xr:uid="{E9F1E247-5772-4A74-9EA7-52B6590DD807}">
      <formula1>"Escoger un dato de la lista desplegable,Por Tramite, Diario, Semanal, Quincenal, Mensual, Bimestral, Trimestral, Semestral,Anual"</formula1>
    </dataValidation>
    <dataValidation type="list" allowBlank="1" showInputMessage="1" showErrorMessage="1" sqref="F12:I61" xr:uid="{4F20AF36-259E-42D5-9128-1CBAA21D8FB6}">
      <formula1>"SI,NO,Escoger un dato de la lista desplegable"</formula1>
    </dataValidation>
    <dataValidation type="list" allowBlank="1" showInputMessage="1" showErrorMessage="1" sqref="N12:N61" xr:uid="{F6682F23-BA70-4558-814F-6BFC5C36E8E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364EA1-EF05-4747-82CE-20972562DDF3}">
          <x14:formula1>
            <xm:f>DATOS!$J$15:$J$19</xm:f>
          </x14:formula1>
          <xm:sqref>AM12:AM61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18FE7366-6E13-491C-BF12-1D909A0F7BBF}"/>
</file>

<file path=customXml/itemProps2.xml><?xml version="1.0" encoding="utf-8"?>
<ds:datastoreItem xmlns:ds="http://schemas.openxmlformats.org/officeDocument/2006/customXml" ds:itemID="{26A157F0-8060-45E4-9B55-7132FE5650E1}"/>
</file>

<file path=customXml/itemProps3.xml><?xml version="1.0" encoding="utf-8"?>
<ds:datastoreItem xmlns:ds="http://schemas.openxmlformats.org/officeDocument/2006/customXml" ds:itemID="{6E3AD542-8E6B-44EB-8EE4-557DC3A654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31</vt:i4>
      </vt:variant>
    </vt:vector>
  </HeadingPairs>
  <TitlesOfParts>
    <vt:vector size="64" baseType="lpstr">
      <vt:lpstr>PORTADA</vt:lpstr>
      <vt:lpstr>GDIR-1.0</vt:lpstr>
      <vt:lpstr>ESTR-3.0</vt:lpstr>
      <vt:lpstr>ESTR-6.0</vt:lpstr>
      <vt:lpstr>GRER-2.0</vt:lpstr>
      <vt:lpstr>GRER-1.0</vt:lpstr>
      <vt:lpstr>GCEP-1.0</vt:lpstr>
      <vt:lpstr>GSAC-1.0</vt:lpstr>
      <vt:lpstr>GSAC-3.1</vt:lpstr>
      <vt:lpstr>GIVC-1.0</vt:lpstr>
      <vt:lpstr>GSAN-4.5</vt:lpstr>
      <vt:lpstr>GSAN-2.2</vt:lpstr>
      <vt:lpstr>GSAN-1.3</vt:lpstr>
      <vt:lpstr>GSAN-3-4</vt:lpstr>
      <vt:lpstr>GSAN-4.2</vt:lpstr>
      <vt:lpstr>GSAP-4.1</vt:lpstr>
      <vt:lpstr>GDIR-2.4</vt:lpstr>
      <vt:lpstr>GDIR-2.0</vt:lpstr>
      <vt:lpstr>GINF-6.0</vt:lpstr>
      <vt:lpstr>GCON-2.0</vt:lpstr>
      <vt:lpstr>GCON-1.0</vt:lpstr>
      <vt:lpstr>APOY-4.0</vt:lpstr>
      <vt:lpstr>GDIR-2-2</vt:lpstr>
      <vt:lpstr>GBIE-1.0</vt:lpstr>
      <vt:lpstr>GFIN-7.0</vt:lpstr>
      <vt:lpstr>APOY-7.0</vt:lpstr>
      <vt:lpstr>APOY-1.0</vt:lpstr>
      <vt:lpstr>GIAT-2.0</vt:lpstr>
      <vt:lpstr>GSER-1.0</vt:lpstr>
      <vt:lpstr>GDIR-2.3</vt:lpstr>
      <vt:lpstr>EVAL-1.0</vt:lpstr>
      <vt:lpstr>DATOS</vt:lpstr>
      <vt:lpstr>MATRIZ</vt:lpstr>
      <vt:lpstr>'APOY-1.0'!Área_de_impresión</vt:lpstr>
      <vt:lpstr>'APOY-4.0'!Área_de_impresión</vt:lpstr>
      <vt:lpstr>'APOY-7.0'!Área_de_impresión</vt:lpstr>
      <vt:lpstr>'ESTR-3.0'!Área_de_impresión</vt:lpstr>
      <vt:lpstr>'ESTR-6.0'!Área_de_impresión</vt:lpstr>
      <vt:lpstr>'EVAL-1.0'!Área_de_impresión</vt:lpstr>
      <vt:lpstr>'GBIE-1.0'!Área_de_impresión</vt:lpstr>
      <vt:lpstr>'GCEP-1.0'!Área_de_impresión</vt:lpstr>
      <vt:lpstr>'GCON-1.0'!Área_de_impresión</vt:lpstr>
      <vt:lpstr>'GCON-2.0'!Área_de_impresión</vt:lpstr>
      <vt:lpstr>'GDIR-1.0'!Área_de_impresión</vt:lpstr>
      <vt:lpstr>'GDIR-2.0'!Área_de_impresión</vt:lpstr>
      <vt:lpstr>'GDIR-2.3'!Área_de_impresión</vt:lpstr>
      <vt:lpstr>'GDIR-2.4'!Área_de_impresión</vt:lpstr>
      <vt:lpstr>'GDIR-2-2'!Área_de_impresión</vt:lpstr>
      <vt:lpstr>'GFIN-7.0'!Área_de_impresión</vt:lpstr>
      <vt:lpstr>'GIAT-2.0'!Área_de_impresión</vt:lpstr>
      <vt:lpstr>'GINF-6.0'!Área_de_impresión</vt:lpstr>
      <vt:lpstr>'GIVC-1.0'!Área_de_impresión</vt:lpstr>
      <vt:lpstr>'GRER-1.0'!Área_de_impresión</vt:lpstr>
      <vt:lpstr>'GRER-2.0'!Área_de_impresión</vt:lpstr>
      <vt:lpstr>'GSAC-1.0'!Área_de_impresión</vt:lpstr>
      <vt:lpstr>'GSAC-3.1'!Área_de_impresión</vt:lpstr>
      <vt:lpstr>'GSAN-1.3'!Área_de_impresión</vt:lpstr>
      <vt:lpstr>'GSAN-2.2'!Área_de_impresión</vt:lpstr>
      <vt:lpstr>'GSAN-3-4'!Área_de_impresión</vt:lpstr>
      <vt:lpstr>'GSAN-4.2'!Área_de_impresión</vt:lpstr>
      <vt:lpstr>'GSAN-4.5'!Área_de_impresión</vt:lpstr>
      <vt:lpstr>'GSAP-4.1'!Área_de_impresión</vt:lpstr>
      <vt:lpstr>'GSER-1.0'!Área_de_impresión</vt:lpstr>
      <vt:lpstr>MATRIZ!Área_de_impresión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ALFONSO BARRIOS PEREA</dc:creator>
  <cp:keywords/>
  <dc:description/>
  <cp:lastModifiedBy>ALFONSO BARRIOS PEREA</cp:lastModifiedBy>
  <dcterms:created xsi:type="dcterms:W3CDTF">2022-12-22T13:59:28Z</dcterms:created>
  <dcterms:modified xsi:type="dcterms:W3CDTF">2022-12-28T20:56:05Z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