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1011-Programacion y Segui. Proyectos\2022\PLANES\PLAN ACCION 2022 - CIUDADANIA\"/>
    </mc:Choice>
  </mc:AlternateContent>
  <xr:revisionPtr revIDLastSave="0" documentId="8_{5A9AF504-4221-4141-84A8-C7A2CE583AC1}" xr6:coauthVersionLast="47" xr6:coauthVersionMax="47" xr10:uidLastSave="{00000000-0000-0000-0000-000000000000}"/>
  <bookViews>
    <workbookView xWindow="-120" yWindow="-120" windowWidth="29040" windowHeight="15840" xr2:uid="{00000000-000D-0000-FFFF-FFFF00000000}"/>
  </bookViews>
  <sheets>
    <sheet name="PROPUESTA SOCIALIZACION"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05" i="3" l="1"/>
  <c r="U705" i="3"/>
  <c r="T705" i="3"/>
  <c r="S705" i="3"/>
  <c r="AE704" i="3"/>
  <c r="V704" i="3"/>
  <c r="U704" i="3"/>
  <c r="T704" i="3"/>
  <c r="S704" i="3"/>
  <c r="W704" i="3" l="1"/>
  <c r="W705" i="3"/>
  <c r="V623" i="3"/>
  <c r="U623" i="3"/>
  <c r="T623" i="3"/>
  <c r="S623" i="3"/>
  <c r="AE622" i="3"/>
  <c r="V622" i="3"/>
  <c r="U622" i="3"/>
  <c r="T622" i="3"/>
  <c r="S622" i="3"/>
  <c r="V621" i="3"/>
  <c r="U621" i="3"/>
  <c r="T621" i="3"/>
  <c r="S621" i="3"/>
  <c r="AE620" i="3"/>
  <c r="V620" i="3"/>
  <c r="U620" i="3"/>
  <c r="T620" i="3"/>
  <c r="S620" i="3"/>
  <c r="V619" i="3"/>
  <c r="U619" i="3"/>
  <c r="T619" i="3"/>
  <c r="S619" i="3"/>
  <c r="AF618" i="3"/>
  <c r="AG618" i="3" s="1"/>
  <c r="AE618" i="3"/>
  <c r="V618" i="3"/>
  <c r="U618" i="3"/>
  <c r="T618" i="3"/>
  <c r="S618" i="3"/>
  <c r="V617" i="3"/>
  <c r="U617" i="3"/>
  <c r="T617" i="3"/>
  <c r="S617" i="3"/>
  <c r="AE616" i="3"/>
  <c r="V616" i="3"/>
  <c r="U616" i="3"/>
  <c r="T616" i="3"/>
  <c r="S616" i="3"/>
  <c r="V615" i="3"/>
  <c r="U615" i="3"/>
  <c r="T615" i="3"/>
  <c r="S615" i="3"/>
  <c r="AE614" i="3"/>
  <c r="V614" i="3"/>
  <c r="U614" i="3"/>
  <c r="T614" i="3"/>
  <c r="S614" i="3"/>
  <c r="V613" i="3"/>
  <c r="U613" i="3"/>
  <c r="T613" i="3"/>
  <c r="S613" i="3"/>
  <c r="X612" i="3" s="1"/>
  <c r="AE612" i="3"/>
  <c r="AF612" i="3" s="1"/>
  <c r="AG612" i="3" s="1"/>
  <c r="V612" i="3"/>
  <c r="U612" i="3"/>
  <c r="T612" i="3"/>
  <c r="S612" i="3"/>
  <c r="Z618" i="3" l="1"/>
  <c r="W623" i="3"/>
  <c r="AA618" i="3"/>
  <c r="Y612" i="3"/>
  <c r="W615" i="3"/>
  <c r="W616" i="3"/>
  <c r="W612" i="3"/>
  <c r="Y618" i="3"/>
  <c r="W617" i="3"/>
  <c r="W618" i="3"/>
  <c r="Z612" i="3"/>
  <c r="W619" i="3"/>
  <c r="W620" i="3"/>
  <c r="W613" i="3"/>
  <c r="W614" i="3"/>
  <c r="AA612" i="3"/>
  <c r="X618" i="3"/>
  <c r="W622" i="3"/>
  <c r="W621" i="3"/>
  <c r="AB612" i="3" l="1"/>
  <c r="AB618" i="3"/>
  <c r="V204" i="3"/>
  <c r="U204" i="3"/>
  <c r="T204" i="3"/>
  <c r="S204" i="3"/>
  <c r="AE203" i="3"/>
  <c r="V203" i="3"/>
  <c r="U203" i="3"/>
  <c r="T203" i="3"/>
  <c r="S203" i="3"/>
  <c r="V202" i="3"/>
  <c r="U202" i="3"/>
  <c r="T202" i="3"/>
  <c r="S202" i="3"/>
  <c r="AE201" i="3"/>
  <c r="V201" i="3"/>
  <c r="U201" i="3"/>
  <c r="T201" i="3"/>
  <c r="S201" i="3"/>
  <c r="V200" i="3"/>
  <c r="U200" i="3"/>
  <c r="T200" i="3"/>
  <c r="S200" i="3"/>
  <c r="AE199" i="3"/>
  <c r="V199" i="3"/>
  <c r="U199" i="3"/>
  <c r="T199" i="3"/>
  <c r="S199" i="3"/>
  <c r="V198" i="3"/>
  <c r="U198" i="3"/>
  <c r="T198" i="3"/>
  <c r="S198" i="3"/>
  <c r="AE197" i="3"/>
  <c r="AF197" i="3" s="1"/>
  <c r="AG197" i="3" s="1"/>
  <c r="V197" i="3"/>
  <c r="U197" i="3"/>
  <c r="T197" i="3"/>
  <c r="S197" i="3"/>
  <c r="V196" i="3"/>
  <c r="U196" i="3"/>
  <c r="T196" i="3"/>
  <c r="S196" i="3"/>
  <c r="AE195" i="3"/>
  <c r="V195" i="3"/>
  <c r="U195" i="3"/>
  <c r="T195" i="3"/>
  <c r="S195" i="3"/>
  <c r="V194" i="3"/>
  <c r="U194" i="3"/>
  <c r="T194" i="3"/>
  <c r="S194" i="3"/>
  <c r="AE193" i="3"/>
  <c r="V193" i="3"/>
  <c r="U193" i="3"/>
  <c r="T193" i="3"/>
  <c r="S193" i="3"/>
  <c r="V192" i="3"/>
  <c r="U192" i="3"/>
  <c r="T192" i="3"/>
  <c r="S192" i="3"/>
  <c r="AE191" i="3"/>
  <c r="V191" i="3"/>
  <c r="U191" i="3"/>
  <c r="T191" i="3"/>
  <c r="S191" i="3"/>
  <c r="V190" i="3"/>
  <c r="U190" i="3"/>
  <c r="T190" i="3"/>
  <c r="S190" i="3"/>
  <c r="AE189" i="3"/>
  <c r="V189" i="3"/>
  <c r="U189" i="3"/>
  <c r="T189" i="3"/>
  <c r="S189" i="3"/>
  <c r="V188" i="3"/>
  <c r="U188" i="3"/>
  <c r="T188" i="3"/>
  <c r="S188" i="3"/>
  <c r="AE187" i="3"/>
  <c r="V187" i="3"/>
  <c r="U187" i="3"/>
  <c r="T187" i="3"/>
  <c r="S187" i="3"/>
  <c r="V186" i="3"/>
  <c r="U186" i="3"/>
  <c r="T186" i="3"/>
  <c r="S186" i="3"/>
  <c r="AE185" i="3"/>
  <c r="V185" i="3"/>
  <c r="U185" i="3"/>
  <c r="T185" i="3"/>
  <c r="S185" i="3"/>
  <c r="V184" i="3"/>
  <c r="U184" i="3"/>
  <c r="T184" i="3"/>
  <c r="S184" i="3"/>
  <c r="AE183" i="3"/>
  <c r="V183" i="3"/>
  <c r="U183" i="3"/>
  <c r="T183" i="3"/>
  <c r="S183" i="3"/>
  <c r="V182" i="3"/>
  <c r="U182" i="3"/>
  <c r="T182" i="3"/>
  <c r="S182" i="3"/>
  <c r="AE181" i="3"/>
  <c r="V181" i="3"/>
  <c r="U181" i="3"/>
  <c r="T181" i="3"/>
  <c r="S181" i="3"/>
  <c r="V180" i="3"/>
  <c r="U180" i="3"/>
  <c r="T180" i="3"/>
  <c r="S180" i="3"/>
  <c r="AE179" i="3"/>
  <c r="V179" i="3"/>
  <c r="U179" i="3"/>
  <c r="T179" i="3"/>
  <c r="S179" i="3"/>
  <c r="V178" i="3"/>
  <c r="U178" i="3"/>
  <c r="T178" i="3"/>
  <c r="S178" i="3"/>
  <c r="AE177" i="3"/>
  <c r="V177" i="3"/>
  <c r="U177" i="3"/>
  <c r="T177" i="3"/>
  <c r="S177" i="3"/>
  <c r="V176" i="3"/>
  <c r="U176" i="3"/>
  <c r="T176" i="3"/>
  <c r="S176" i="3"/>
  <c r="AE175" i="3"/>
  <c r="V175" i="3"/>
  <c r="U175" i="3"/>
  <c r="T175" i="3"/>
  <c r="S175" i="3"/>
  <c r="V174" i="3"/>
  <c r="U174" i="3"/>
  <c r="T174" i="3"/>
  <c r="S174" i="3"/>
  <c r="AE173" i="3"/>
  <c r="V173" i="3"/>
  <c r="U173" i="3"/>
  <c r="T173" i="3"/>
  <c r="S173" i="3"/>
  <c r="V172" i="3"/>
  <c r="U172" i="3"/>
  <c r="T172" i="3"/>
  <c r="S172" i="3"/>
  <c r="AE171" i="3"/>
  <c r="V171" i="3"/>
  <c r="U171" i="3"/>
  <c r="T171" i="3"/>
  <c r="S171" i="3"/>
  <c r="V170" i="3"/>
  <c r="U170" i="3"/>
  <c r="T170" i="3"/>
  <c r="S170" i="3"/>
  <c r="AE169" i="3"/>
  <c r="V169" i="3"/>
  <c r="U169" i="3"/>
  <c r="T169" i="3"/>
  <c r="S169" i="3"/>
  <c r="V168" i="3"/>
  <c r="U168" i="3"/>
  <c r="T168" i="3"/>
  <c r="S168" i="3"/>
  <c r="AE167" i="3"/>
  <c r="V167" i="3"/>
  <c r="U167" i="3"/>
  <c r="T167" i="3"/>
  <c r="S167" i="3"/>
  <c r="V166" i="3"/>
  <c r="U166" i="3"/>
  <c r="T166" i="3"/>
  <c r="S166" i="3"/>
  <c r="AE165" i="3"/>
  <c r="V165" i="3"/>
  <c r="U165" i="3"/>
  <c r="T165" i="3"/>
  <c r="S165" i="3"/>
  <c r="V164" i="3"/>
  <c r="U164" i="3"/>
  <c r="T164" i="3"/>
  <c r="S164" i="3"/>
  <c r="AE163" i="3"/>
  <c r="V163" i="3"/>
  <c r="U163" i="3"/>
  <c r="T163" i="3"/>
  <c r="S163" i="3"/>
  <c r="V162" i="3"/>
  <c r="U162" i="3"/>
  <c r="T162" i="3"/>
  <c r="S162" i="3"/>
  <c r="AE161" i="3"/>
  <c r="V161" i="3"/>
  <c r="U161" i="3"/>
  <c r="T161" i="3"/>
  <c r="S161" i="3"/>
  <c r="V160" i="3"/>
  <c r="U160" i="3"/>
  <c r="T160" i="3"/>
  <c r="S160" i="3"/>
  <c r="AE159" i="3"/>
  <c r="V159" i="3"/>
  <c r="U159" i="3"/>
  <c r="T159" i="3"/>
  <c r="S159" i="3"/>
  <c r="V158" i="3"/>
  <c r="U158" i="3"/>
  <c r="T158" i="3"/>
  <c r="S158" i="3"/>
  <c r="AE157" i="3"/>
  <c r="V157" i="3"/>
  <c r="U157" i="3"/>
  <c r="T157" i="3"/>
  <c r="S157" i="3"/>
  <c r="V156" i="3"/>
  <c r="U156" i="3"/>
  <c r="T156" i="3"/>
  <c r="S156" i="3"/>
  <c r="AE155" i="3"/>
  <c r="AF151" i="3" s="1"/>
  <c r="V155" i="3"/>
  <c r="U155" i="3"/>
  <c r="T155" i="3"/>
  <c r="S155" i="3"/>
  <c r="V154" i="3"/>
  <c r="U154" i="3"/>
  <c r="T154" i="3"/>
  <c r="S154" i="3"/>
  <c r="AE153" i="3"/>
  <c r="V153" i="3"/>
  <c r="U153" i="3"/>
  <c r="T153" i="3"/>
  <c r="S153" i="3"/>
  <c r="V152" i="3"/>
  <c r="U152" i="3"/>
  <c r="Z151" i="3" s="1"/>
  <c r="T152" i="3"/>
  <c r="S152" i="3"/>
  <c r="AE151" i="3"/>
  <c r="V151" i="3"/>
  <c r="U151" i="3"/>
  <c r="T151" i="3"/>
  <c r="S151" i="3"/>
  <c r="V150" i="3"/>
  <c r="U150" i="3"/>
  <c r="T150" i="3"/>
  <c r="S150" i="3"/>
  <c r="AE149" i="3"/>
  <c r="V149" i="3"/>
  <c r="U149" i="3"/>
  <c r="T149" i="3"/>
  <c r="S149" i="3"/>
  <c r="V148" i="3"/>
  <c r="U148" i="3"/>
  <c r="T148" i="3"/>
  <c r="Y147" i="3" s="1"/>
  <c r="S148" i="3"/>
  <c r="X147" i="3" s="1"/>
  <c r="AE147" i="3"/>
  <c r="V147" i="3"/>
  <c r="U147" i="3"/>
  <c r="T147" i="3"/>
  <c r="S147" i="3"/>
  <c r="W166" i="3" l="1"/>
  <c r="W167" i="3"/>
  <c r="AF183" i="3"/>
  <c r="AG183" i="3" s="1"/>
  <c r="Z183" i="3"/>
  <c r="Y183" i="3"/>
  <c r="X183" i="3"/>
  <c r="W191" i="3"/>
  <c r="Z191" i="3"/>
  <c r="Y191" i="3"/>
  <c r="W204" i="3"/>
  <c r="AA157" i="3"/>
  <c r="AA169" i="3"/>
  <c r="W163" i="3"/>
  <c r="X163" i="3"/>
  <c r="W176" i="3"/>
  <c r="W177" i="3"/>
  <c r="W192" i="3"/>
  <c r="W193" i="3"/>
  <c r="AF191" i="3"/>
  <c r="AG191" i="3" s="1"/>
  <c r="AA191" i="3"/>
  <c r="AB191" i="3" s="1"/>
  <c r="W162" i="3"/>
  <c r="AF157" i="3"/>
  <c r="W170" i="3"/>
  <c r="W171" i="3"/>
  <c r="AA151" i="3"/>
  <c r="Y151" i="3"/>
  <c r="AA147" i="3"/>
  <c r="AA163" i="3"/>
  <c r="Z197" i="3"/>
  <c r="W148" i="3"/>
  <c r="W149" i="3"/>
  <c r="AF147" i="3"/>
  <c r="AG147" i="3" s="1"/>
  <c r="W152" i="3"/>
  <c r="W153" i="3"/>
  <c r="Y163" i="3"/>
  <c r="W168" i="3"/>
  <c r="W169" i="3"/>
  <c r="X169" i="3"/>
  <c r="W172" i="3"/>
  <c r="W173" i="3"/>
  <c r="W178" i="3"/>
  <c r="W179" i="3"/>
  <c r="W184" i="3"/>
  <c r="W185" i="3"/>
  <c r="AA183" i="3"/>
  <c r="X191" i="3"/>
  <c r="W195" i="3"/>
  <c r="W198" i="3"/>
  <c r="W199" i="3"/>
  <c r="AA197" i="3"/>
  <c r="Y197" i="3"/>
  <c r="AB183" i="3"/>
  <c r="W147" i="3"/>
  <c r="W150" i="3"/>
  <c r="W151" i="3"/>
  <c r="X151" i="3"/>
  <c r="AB151" i="3" s="1"/>
  <c r="W155" i="3"/>
  <c r="W158" i="3"/>
  <c r="W159" i="3"/>
  <c r="Z157" i="3"/>
  <c r="AF163" i="3"/>
  <c r="AG163" i="3" s="1"/>
  <c r="Z163" i="3"/>
  <c r="Y169" i="3"/>
  <c r="W174" i="3"/>
  <c r="W175" i="3"/>
  <c r="X175" i="3"/>
  <c r="Y175" i="3"/>
  <c r="W180" i="3"/>
  <c r="W181" i="3"/>
  <c r="AA175" i="3"/>
  <c r="W186" i="3"/>
  <c r="W187" i="3"/>
  <c r="W196" i="3"/>
  <c r="W197" i="3"/>
  <c r="W200" i="3"/>
  <c r="W201" i="3"/>
  <c r="Z147" i="3"/>
  <c r="AB147" i="3" s="1"/>
  <c r="W156" i="3"/>
  <c r="W157" i="3"/>
  <c r="Y157" i="3"/>
  <c r="W160" i="3"/>
  <c r="W161" i="3"/>
  <c r="W164" i="3"/>
  <c r="W165" i="3"/>
  <c r="AF169" i="3"/>
  <c r="AG169" i="3" s="1"/>
  <c r="Z169" i="3"/>
  <c r="AF175" i="3"/>
  <c r="AG175" i="3" s="1"/>
  <c r="Z175" i="3"/>
  <c r="AB175" i="3" s="1"/>
  <c r="W182" i="3"/>
  <c r="W183" i="3"/>
  <c r="W188" i="3"/>
  <c r="W189" i="3"/>
  <c r="X197" i="3"/>
  <c r="AB197" i="3" s="1"/>
  <c r="W203" i="3"/>
  <c r="W190" i="3"/>
  <c r="X157" i="3"/>
  <c r="W194" i="3"/>
  <c r="W154" i="3"/>
  <c r="W202" i="3"/>
  <c r="AB163" i="3" l="1"/>
  <c r="AH147" i="3"/>
  <c r="AB157" i="3"/>
  <c r="AB169" i="3"/>
  <c r="AE227" i="3" l="1"/>
  <c r="AE225" i="3"/>
  <c r="AE223" i="3"/>
  <c r="AE221" i="3"/>
  <c r="AE219" i="3"/>
  <c r="AE217" i="3"/>
  <c r="AE215" i="3"/>
  <c r="AE213" i="3"/>
  <c r="AE211" i="3"/>
  <c r="AE209" i="3"/>
  <c r="AE207" i="3"/>
  <c r="AE229" i="3"/>
  <c r="AE231" i="3"/>
  <c r="AE233" i="3"/>
  <c r="AE235" i="3"/>
  <c r="AE237" i="3"/>
  <c r="AE239" i="3"/>
  <c r="AE241" i="3"/>
  <c r="AE243" i="3"/>
  <c r="AE245" i="3"/>
  <c r="AE247" i="3"/>
  <c r="AE249" i="3"/>
  <c r="AE252" i="3"/>
  <c r="AE254" i="3"/>
  <c r="AE256" i="3"/>
  <c r="AE258" i="3"/>
  <c r="AE260" i="3"/>
  <c r="AE262" i="3"/>
  <c r="AE264" i="3"/>
  <c r="AE266" i="3"/>
  <c r="AE268" i="3"/>
  <c r="AE270" i="3"/>
  <c r="AE272" i="3"/>
  <c r="AE274" i="3"/>
  <c r="AE276" i="3"/>
  <c r="AE278" i="3"/>
  <c r="AE280" i="3"/>
  <c r="AE282" i="3"/>
  <c r="AE284" i="3"/>
  <c r="AE286" i="3"/>
  <c r="AE288" i="3"/>
  <c r="AE290" i="3"/>
  <c r="AE292" i="3"/>
  <c r="AE294" i="3"/>
  <c r="AE296" i="3"/>
  <c r="AE298" i="3"/>
  <c r="AE300" i="3"/>
  <c r="AE302" i="3"/>
  <c r="AE304" i="3"/>
  <c r="AE306" i="3"/>
  <c r="AE308" i="3"/>
  <c r="AE310" i="3"/>
  <c r="AE312" i="3"/>
  <c r="AE314" i="3"/>
  <c r="AE316" i="3"/>
  <c r="AE318" i="3"/>
  <c r="AE320" i="3"/>
  <c r="AE322" i="3"/>
  <c r="AE205" i="3"/>
  <c r="V323" i="3"/>
  <c r="U323" i="3"/>
  <c r="T323" i="3"/>
  <c r="S323" i="3"/>
  <c r="V322" i="3"/>
  <c r="U322" i="3"/>
  <c r="T322" i="3"/>
  <c r="S322" i="3"/>
  <c r="V321" i="3"/>
  <c r="Z320" i="3" s="1"/>
  <c r="U321" i="3"/>
  <c r="Y320" i="3" s="1"/>
  <c r="T321" i="3"/>
  <c r="S321" i="3"/>
  <c r="V320" i="3"/>
  <c r="U320" i="3"/>
  <c r="T320" i="3"/>
  <c r="S320" i="3"/>
  <c r="V319" i="3"/>
  <c r="U319" i="3"/>
  <c r="T319" i="3"/>
  <c r="S319" i="3"/>
  <c r="V318" i="3"/>
  <c r="U318" i="3"/>
  <c r="T318" i="3"/>
  <c r="S318" i="3"/>
  <c r="V317" i="3"/>
  <c r="U317" i="3"/>
  <c r="T317" i="3"/>
  <c r="S317" i="3"/>
  <c r="V316" i="3"/>
  <c r="U316" i="3"/>
  <c r="T316" i="3"/>
  <c r="S316" i="3"/>
  <c r="V315" i="3"/>
  <c r="Z314" i="3" s="1"/>
  <c r="U315" i="3"/>
  <c r="Y314" i="3" s="1"/>
  <c r="T315" i="3"/>
  <c r="X314" i="3" s="1"/>
  <c r="S315" i="3"/>
  <c r="V314" i="3"/>
  <c r="U314" i="3"/>
  <c r="T314" i="3"/>
  <c r="S314" i="3"/>
  <c r="V313" i="3"/>
  <c r="Z312" i="3" s="1"/>
  <c r="U313" i="3"/>
  <c r="Y312" i="3" s="1"/>
  <c r="T313" i="3"/>
  <c r="X312" i="3" s="1"/>
  <c r="S313" i="3"/>
  <c r="V312" i="3"/>
  <c r="U312" i="3"/>
  <c r="T312" i="3"/>
  <c r="S312" i="3"/>
  <c r="V311" i="3"/>
  <c r="Z310" i="3" s="1"/>
  <c r="U311" i="3"/>
  <c r="Y310" i="3" s="1"/>
  <c r="T311" i="3"/>
  <c r="X310" i="3" s="1"/>
  <c r="S311" i="3"/>
  <c r="V310" i="3"/>
  <c r="U310" i="3"/>
  <c r="T310" i="3"/>
  <c r="S310" i="3"/>
  <c r="V309" i="3"/>
  <c r="U309" i="3"/>
  <c r="T309" i="3"/>
  <c r="S309" i="3"/>
  <c r="V308" i="3"/>
  <c r="U308" i="3"/>
  <c r="T308" i="3"/>
  <c r="S308" i="3"/>
  <c r="V307" i="3"/>
  <c r="Z306" i="3" s="1"/>
  <c r="U307" i="3"/>
  <c r="Y306" i="3" s="1"/>
  <c r="T307" i="3"/>
  <c r="X306" i="3" s="1"/>
  <c r="S307" i="3"/>
  <c r="V306" i="3"/>
  <c r="U306" i="3"/>
  <c r="T306" i="3"/>
  <c r="S306" i="3"/>
  <c r="V305" i="3"/>
  <c r="U305" i="3"/>
  <c r="T305" i="3"/>
  <c r="S305" i="3"/>
  <c r="V304" i="3"/>
  <c r="U304" i="3"/>
  <c r="T304" i="3"/>
  <c r="S304" i="3"/>
  <c r="V303" i="3"/>
  <c r="U303" i="3"/>
  <c r="T303" i="3"/>
  <c r="S303" i="3"/>
  <c r="V302" i="3"/>
  <c r="U302" i="3"/>
  <c r="T302" i="3"/>
  <c r="S302" i="3"/>
  <c r="V301" i="3"/>
  <c r="U301" i="3"/>
  <c r="T301" i="3"/>
  <c r="S301" i="3"/>
  <c r="V300" i="3"/>
  <c r="U300" i="3"/>
  <c r="T300" i="3"/>
  <c r="S300" i="3"/>
  <c r="V299" i="3"/>
  <c r="U299" i="3"/>
  <c r="T299" i="3"/>
  <c r="S299" i="3"/>
  <c r="V298" i="3"/>
  <c r="U298" i="3"/>
  <c r="T298" i="3"/>
  <c r="S298" i="3"/>
  <c r="V297" i="3"/>
  <c r="U297" i="3"/>
  <c r="T297" i="3"/>
  <c r="S297" i="3"/>
  <c r="V296" i="3"/>
  <c r="U296" i="3"/>
  <c r="T296" i="3"/>
  <c r="S296" i="3"/>
  <c r="V295" i="3"/>
  <c r="Z294" i="3" s="1"/>
  <c r="U295" i="3"/>
  <c r="Y294" i="3" s="1"/>
  <c r="T295" i="3"/>
  <c r="X294" i="3" s="1"/>
  <c r="S295" i="3"/>
  <c r="V294" i="3"/>
  <c r="U294" i="3"/>
  <c r="T294" i="3"/>
  <c r="S294" i="3"/>
  <c r="V293" i="3"/>
  <c r="U293" i="3"/>
  <c r="T293" i="3"/>
  <c r="S293" i="3"/>
  <c r="V292" i="3"/>
  <c r="U292" i="3"/>
  <c r="T292" i="3"/>
  <c r="S292" i="3"/>
  <c r="V291" i="3"/>
  <c r="U291" i="3"/>
  <c r="T291" i="3"/>
  <c r="S291" i="3"/>
  <c r="V290" i="3"/>
  <c r="U290" i="3"/>
  <c r="T290" i="3"/>
  <c r="S290" i="3"/>
  <c r="V289" i="3"/>
  <c r="Z288" i="3" s="1"/>
  <c r="U289" i="3"/>
  <c r="Y288" i="3" s="1"/>
  <c r="T289" i="3"/>
  <c r="X288" i="3" s="1"/>
  <c r="S289" i="3"/>
  <c r="V288" i="3"/>
  <c r="U288" i="3"/>
  <c r="T288" i="3"/>
  <c r="S288" i="3"/>
  <c r="V287" i="3"/>
  <c r="U287" i="3"/>
  <c r="T287" i="3"/>
  <c r="S287" i="3"/>
  <c r="V286" i="3"/>
  <c r="U286" i="3"/>
  <c r="T286" i="3"/>
  <c r="S286" i="3"/>
  <c r="V285" i="3"/>
  <c r="U285" i="3"/>
  <c r="T285" i="3"/>
  <c r="S285" i="3"/>
  <c r="V284" i="3"/>
  <c r="U284" i="3"/>
  <c r="T284" i="3"/>
  <c r="S284" i="3"/>
  <c r="V283" i="3"/>
  <c r="U283" i="3"/>
  <c r="T283" i="3"/>
  <c r="S283" i="3"/>
  <c r="V282" i="3"/>
  <c r="U282" i="3"/>
  <c r="T282" i="3"/>
  <c r="S282" i="3"/>
  <c r="V281" i="3"/>
  <c r="U281" i="3"/>
  <c r="T281" i="3"/>
  <c r="S281" i="3"/>
  <c r="V280" i="3"/>
  <c r="U280" i="3"/>
  <c r="T280" i="3"/>
  <c r="S280" i="3"/>
  <c r="V279" i="3"/>
  <c r="Z278" i="3" s="1"/>
  <c r="U279" i="3"/>
  <c r="Y278" i="3" s="1"/>
  <c r="T279" i="3"/>
  <c r="S279" i="3"/>
  <c r="V278" i="3"/>
  <c r="U278" i="3"/>
  <c r="T278" i="3"/>
  <c r="S278" i="3"/>
  <c r="V277" i="3"/>
  <c r="U277" i="3"/>
  <c r="T277" i="3"/>
  <c r="S277" i="3"/>
  <c r="V276" i="3"/>
  <c r="U276" i="3"/>
  <c r="T276" i="3"/>
  <c r="S276" i="3"/>
  <c r="V275" i="3"/>
  <c r="Z274" i="3" s="1"/>
  <c r="U275" i="3"/>
  <c r="Y274" i="3" s="1"/>
  <c r="T275" i="3"/>
  <c r="X274" i="3" s="1"/>
  <c r="S275" i="3"/>
  <c r="V274" i="3"/>
  <c r="U274" i="3"/>
  <c r="T274" i="3"/>
  <c r="S274" i="3"/>
  <c r="V273" i="3"/>
  <c r="U273" i="3"/>
  <c r="T273" i="3"/>
  <c r="S273" i="3"/>
  <c r="V272" i="3"/>
  <c r="U272" i="3"/>
  <c r="T272" i="3"/>
  <c r="S272" i="3"/>
  <c r="V271" i="3"/>
  <c r="Z270" i="3" s="1"/>
  <c r="U271" i="3"/>
  <c r="Y270" i="3" s="1"/>
  <c r="T271" i="3"/>
  <c r="X270" i="3" s="1"/>
  <c r="S271" i="3"/>
  <c r="V270" i="3"/>
  <c r="U270" i="3"/>
  <c r="T270" i="3"/>
  <c r="S270" i="3"/>
  <c r="V269" i="3"/>
  <c r="U269" i="3"/>
  <c r="T269" i="3"/>
  <c r="S269" i="3"/>
  <c r="V268" i="3"/>
  <c r="U268" i="3"/>
  <c r="T268" i="3"/>
  <c r="S268" i="3"/>
  <c r="V267" i="3"/>
  <c r="U267" i="3"/>
  <c r="T267" i="3"/>
  <c r="S267" i="3"/>
  <c r="V266" i="3"/>
  <c r="U266" i="3"/>
  <c r="T266" i="3"/>
  <c r="S266" i="3"/>
  <c r="V265" i="3"/>
  <c r="U265" i="3"/>
  <c r="T265" i="3"/>
  <c r="S265" i="3"/>
  <c r="V264" i="3"/>
  <c r="U264" i="3"/>
  <c r="T264" i="3"/>
  <c r="S264" i="3"/>
  <c r="V263" i="3"/>
  <c r="U263" i="3"/>
  <c r="T263" i="3"/>
  <c r="S263" i="3"/>
  <c r="V262" i="3"/>
  <c r="U262" i="3"/>
  <c r="T262" i="3"/>
  <c r="S262" i="3"/>
  <c r="V261" i="3"/>
  <c r="U261" i="3"/>
  <c r="T261" i="3"/>
  <c r="S261" i="3"/>
  <c r="V260" i="3"/>
  <c r="U260" i="3"/>
  <c r="T260" i="3"/>
  <c r="S260" i="3"/>
  <c r="V259" i="3"/>
  <c r="Z258" i="3" s="1"/>
  <c r="U259" i="3"/>
  <c r="Y258" i="3" s="1"/>
  <c r="T259" i="3"/>
  <c r="S259" i="3"/>
  <c r="V258" i="3"/>
  <c r="U258" i="3"/>
  <c r="T258" i="3"/>
  <c r="S258" i="3"/>
  <c r="V257" i="3"/>
  <c r="U257" i="3"/>
  <c r="T257" i="3"/>
  <c r="S257" i="3"/>
  <c r="V256" i="3"/>
  <c r="U256" i="3"/>
  <c r="T256" i="3"/>
  <c r="S256" i="3"/>
  <c r="V255" i="3"/>
  <c r="Z254" i="3" s="1"/>
  <c r="U255" i="3"/>
  <c r="Y254" i="3" s="1"/>
  <c r="T255" i="3"/>
  <c r="X254" i="3" s="1"/>
  <c r="S255" i="3"/>
  <c r="V254" i="3"/>
  <c r="U254" i="3"/>
  <c r="T254" i="3"/>
  <c r="S254" i="3"/>
  <c r="V253" i="3"/>
  <c r="Z252" i="3" s="1"/>
  <c r="U253" i="3"/>
  <c r="Y252" i="3" s="1"/>
  <c r="T253" i="3"/>
  <c r="X252" i="3" s="1"/>
  <c r="S253" i="3"/>
  <c r="V252" i="3"/>
  <c r="U252" i="3"/>
  <c r="T252" i="3"/>
  <c r="S252" i="3"/>
  <c r="V251" i="3"/>
  <c r="U251" i="3"/>
  <c r="T251" i="3"/>
  <c r="S251" i="3"/>
  <c r="V250" i="3"/>
  <c r="Z249" i="3" s="1"/>
  <c r="U250" i="3"/>
  <c r="Y249" i="3" s="1"/>
  <c r="T250" i="3"/>
  <c r="X249" i="3" s="1"/>
  <c r="S250" i="3"/>
  <c r="V249" i="3"/>
  <c r="U249" i="3"/>
  <c r="T249" i="3"/>
  <c r="S249" i="3"/>
  <c r="V248" i="3"/>
  <c r="U248" i="3"/>
  <c r="T248" i="3"/>
  <c r="S248" i="3"/>
  <c r="V247" i="3"/>
  <c r="U247" i="3"/>
  <c r="T247" i="3"/>
  <c r="S247" i="3"/>
  <c r="V246" i="3"/>
  <c r="U246" i="3"/>
  <c r="T246" i="3"/>
  <c r="S246" i="3"/>
  <c r="V245" i="3"/>
  <c r="U245" i="3"/>
  <c r="T245" i="3"/>
  <c r="S245" i="3"/>
  <c r="V244" i="3"/>
  <c r="Z243" i="3" s="1"/>
  <c r="U244" i="3"/>
  <c r="Y243" i="3" s="1"/>
  <c r="T244" i="3"/>
  <c r="X243" i="3" s="1"/>
  <c r="S244" i="3"/>
  <c r="V243" i="3"/>
  <c r="U243" i="3"/>
  <c r="T243" i="3"/>
  <c r="S243" i="3"/>
  <c r="V242" i="3"/>
  <c r="U242" i="3"/>
  <c r="T242" i="3"/>
  <c r="S242" i="3"/>
  <c r="V241" i="3"/>
  <c r="U241" i="3"/>
  <c r="T241" i="3"/>
  <c r="S241" i="3"/>
  <c r="V240" i="3"/>
  <c r="U240" i="3"/>
  <c r="T240" i="3"/>
  <c r="S240" i="3"/>
  <c r="V239" i="3"/>
  <c r="U239" i="3"/>
  <c r="T239" i="3"/>
  <c r="S239" i="3"/>
  <c r="V238" i="3"/>
  <c r="U238" i="3"/>
  <c r="T238" i="3"/>
  <c r="S238" i="3"/>
  <c r="V237" i="3"/>
  <c r="U237" i="3"/>
  <c r="T237" i="3"/>
  <c r="S237" i="3"/>
  <c r="V236" i="3"/>
  <c r="U236" i="3"/>
  <c r="T236" i="3"/>
  <c r="X235" i="3" s="1"/>
  <c r="S236" i="3"/>
  <c r="V235" i="3"/>
  <c r="U235" i="3"/>
  <c r="T235" i="3"/>
  <c r="S235" i="3"/>
  <c r="V234" i="3"/>
  <c r="Z233" i="3" s="1"/>
  <c r="U234" i="3"/>
  <c r="Y233" i="3" s="1"/>
  <c r="T234" i="3"/>
  <c r="X233" i="3" s="1"/>
  <c r="S234" i="3"/>
  <c r="V233" i="3"/>
  <c r="U233" i="3"/>
  <c r="T233" i="3"/>
  <c r="S233" i="3"/>
  <c r="V232" i="3"/>
  <c r="U232" i="3"/>
  <c r="T232" i="3"/>
  <c r="S232" i="3"/>
  <c r="V231" i="3"/>
  <c r="U231" i="3"/>
  <c r="T231" i="3"/>
  <c r="S231" i="3"/>
  <c r="V230" i="3"/>
  <c r="U230" i="3"/>
  <c r="T230" i="3"/>
  <c r="S230" i="3"/>
  <c r="V229" i="3"/>
  <c r="U229" i="3"/>
  <c r="T229" i="3"/>
  <c r="S229" i="3"/>
  <c r="V228" i="3"/>
  <c r="Z227" i="3" s="1"/>
  <c r="U228" i="3"/>
  <c r="Y227" i="3" s="1"/>
  <c r="T228" i="3"/>
  <c r="X227" i="3" s="1"/>
  <c r="S228" i="3"/>
  <c r="V227" i="3"/>
  <c r="U227" i="3"/>
  <c r="T227" i="3"/>
  <c r="S227" i="3"/>
  <c r="V226" i="3"/>
  <c r="Z225" i="3" s="1"/>
  <c r="U226" i="3"/>
  <c r="Y225" i="3" s="1"/>
  <c r="T226" i="3"/>
  <c r="X225" i="3" s="1"/>
  <c r="S226" i="3"/>
  <c r="V225" i="3"/>
  <c r="U225" i="3"/>
  <c r="T225" i="3"/>
  <c r="S225" i="3"/>
  <c r="V224" i="3"/>
  <c r="U224" i="3"/>
  <c r="T224" i="3"/>
  <c r="S224" i="3"/>
  <c r="V223" i="3"/>
  <c r="U223" i="3"/>
  <c r="T223" i="3"/>
  <c r="S223" i="3"/>
  <c r="V222" i="3"/>
  <c r="U222" i="3"/>
  <c r="T222" i="3"/>
  <c r="S222" i="3"/>
  <c r="V221" i="3"/>
  <c r="U221" i="3"/>
  <c r="T221" i="3"/>
  <c r="S221" i="3"/>
  <c r="V220" i="3"/>
  <c r="U220" i="3"/>
  <c r="T220" i="3"/>
  <c r="S220" i="3"/>
  <c r="V219" i="3"/>
  <c r="U219" i="3"/>
  <c r="T219" i="3"/>
  <c r="S219" i="3"/>
  <c r="V218" i="3"/>
  <c r="U218" i="3"/>
  <c r="T218" i="3"/>
  <c r="S218" i="3"/>
  <c r="V217" i="3"/>
  <c r="U217" i="3"/>
  <c r="T217" i="3"/>
  <c r="S217" i="3"/>
  <c r="V216" i="3"/>
  <c r="U216" i="3"/>
  <c r="T216" i="3"/>
  <c r="S216" i="3"/>
  <c r="V215" i="3"/>
  <c r="U215" i="3"/>
  <c r="T215" i="3"/>
  <c r="S215" i="3"/>
  <c r="V214" i="3"/>
  <c r="U214" i="3"/>
  <c r="Y213" i="3" s="1"/>
  <c r="T214" i="3"/>
  <c r="S214" i="3"/>
  <c r="V213" i="3"/>
  <c r="U213" i="3"/>
  <c r="T213" i="3"/>
  <c r="S213" i="3"/>
  <c r="V212" i="3"/>
  <c r="U212" i="3"/>
  <c r="T212" i="3"/>
  <c r="S212" i="3"/>
  <c r="V211" i="3"/>
  <c r="U211" i="3"/>
  <c r="T211" i="3"/>
  <c r="S211" i="3"/>
  <c r="V210" i="3"/>
  <c r="U210" i="3"/>
  <c r="T210" i="3"/>
  <c r="S210" i="3"/>
  <c r="V209" i="3"/>
  <c r="U209" i="3"/>
  <c r="T209" i="3"/>
  <c r="S209" i="3"/>
  <c r="V208" i="3"/>
  <c r="U208" i="3"/>
  <c r="T208" i="3"/>
  <c r="S208" i="3"/>
  <c r="V207" i="3"/>
  <c r="U207" i="3"/>
  <c r="T207" i="3"/>
  <c r="S207" i="3"/>
  <c r="V206" i="3"/>
  <c r="Z205" i="3" s="1"/>
  <c r="U206" i="3"/>
  <c r="Y205" i="3" s="1"/>
  <c r="T206" i="3"/>
  <c r="X205" i="3" s="1"/>
  <c r="S206" i="3"/>
  <c r="V205" i="3"/>
  <c r="U205" i="3"/>
  <c r="T205" i="3"/>
  <c r="S205" i="3"/>
  <c r="W217" i="3" l="1"/>
  <c r="W219" i="3"/>
  <c r="W221" i="3"/>
  <c r="W223" i="3"/>
  <c r="W225" i="3"/>
  <c r="W227" i="3"/>
  <c r="W229" i="3"/>
  <c r="W231" i="3"/>
  <c r="W233" i="3"/>
  <c r="W235" i="3"/>
  <c r="W237" i="3"/>
  <c r="W242" i="3"/>
  <c r="W244" i="3"/>
  <c r="W246" i="3"/>
  <c r="W248" i="3"/>
  <c r="W250" i="3"/>
  <c r="AA249" i="3" s="1"/>
  <c r="AB249" i="3" s="1"/>
  <c r="W251" i="3"/>
  <c r="W253" i="3"/>
  <c r="AA252" i="3" s="1"/>
  <c r="W218" i="3"/>
  <c r="W220" i="3"/>
  <c r="W222" i="3"/>
  <c r="W224" i="3"/>
  <c r="W226" i="3"/>
  <c r="AA225" i="3" s="1"/>
  <c r="W228" i="3"/>
  <c r="AA227" i="3" s="1"/>
  <c r="AB227" i="3" s="1"/>
  <c r="W230" i="3"/>
  <c r="W232" i="3"/>
  <c r="W234" i="3"/>
  <c r="AA233" i="3" s="1"/>
  <c r="W236" i="3"/>
  <c r="W238" i="3"/>
  <c r="W243" i="3"/>
  <c r="W245" i="3"/>
  <c r="W247" i="3"/>
  <c r="W249" i="3"/>
  <c r="W252" i="3"/>
  <c r="W254" i="3"/>
  <c r="X258" i="3"/>
  <c r="W215" i="3"/>
  <c r="W216" i="3"/>
  <c r="AB233" i="3"/>
  <c r="W211" i="3"/>
  <c r="W214" i="3"/>
  <c r="Z235" i="3"/>
  <c r="W240" i="3"/>
  <c r="X278" i="3"/>
  <c r="X320" i="3"/>
  <c r="AB252" i="3"/>
  <c r="W205" i="3"/>
  <c r="W206" i="3"/>
  <c r="W207" i="3"/>
  <c r="W208" i="3"/>
  <c r="W209" i="3"/>
  <c r="W210" i="3"/>
  <c r="W212" i="3"/>
  <c r="W213" i="3"/>
  <c r="AB225" i="3"/>
  <c r="W239" i="3"/>
  <c r="W241" i="3"/>
  <c r="X213" i="3"/>
  <c r="Z213" i="3"/>
  <c r="Y235"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AA310" i="3" s="1"/>
  <c r="AB310" i="3" s="1"/>
  <c r="W312" i="3"/>
  <c r="W313" i="3"/>
  <c r="AA312" i="3" s="1"/>
  <c r="AB312" i="3" s="1"/>
  <c r="W314" i="3"/>
  <c r="W315" i="3"/>
  <c r="W316" i="3"/>
  <c r="W317" i="3"/>
  <c r="W318" i="3"/>
  <c r="W319" i="3"/>
  <c r="W320" i="3"/>
  <c r="W321" i="3"/>
  <c r="W322" i="3"/>
  <c r="W323" i="3"/>
  <c r="G762" i="3"/>
  <c r="F762" i="3"/>
  <c r="AA235" i="3" l="1"/>
  <c r="AA243" i="3"/>
  <c r="AB243" i="3" s="1"/>
  <c r="AA306" i="3"/>
  <c r="AB306" i="3" s="1"/>
  <c r="AA274" i="3"/>
  <c r="AB274" i="3" s="1"/>
  <c r="AA270" i="3"/>
  <c r="AB270" i="3" s="1"/>
  <c r="AA254" i="3"/>
  <c r="AB254" i="3" s="1"/>
  <c r="AA213" i="3"/>
  <c r="AB213" i="3" s="1"/>
  <c r="AB235" i="3"/>
  <c r="AA314" i="3"/>
  <c r="AB314" i="3" s="1"/>
  <c r="AA294" i="3"/>
  <c r="AB294" i="3" s="1"/>
  <c r="AA278" i="3"/>
  <c r="AB278" i="3" s="1"/>
  <c r="AA258" i="3"/>
  <c r="AB258" i="3" s="1"/>
  <c r="AA205" i="3"/>
  <c r="AB205" i="3" s="1"/>
  <c r="AA320" i="3"/>
  <c r="AB320" i="3" s="1"/>
  <c r="AA288" i="3"/>
  <c r="AB288" i="3" s="1"/>
  <c r="AE115" i="3"/>
  <c r="AE113" i="3"/>
  <c r="AE111" i="3"/>
  <c r="AE109" i="3"/>
  <c r="AE107" i="3"/>
  <c r="AE105" i="3"/>
  <c r="AE103" i="3"/>
  <c r="AE101" i="3"/>
  <c r="AE99" i="3"/>
  <c r="AE97" i="3"/>
  <c r="AE95" i="3"/>
  <c r="AE93" i="3"/>
  <c r="AE91" i="3"/>
  <c r="AE89" i="3"/>
  <c r="AE87" i="3"/>
  <c r="AE85" i="3"/>
  <c r="AE83" i="3"/>
  <c r="AE81" i="3"/>
  <c r="AE79" i="3"/>
  <c r="AE77" i="3"/>
  <c r="AE75" i="3"/>
  <c r="AE73" i="3"/>
  <c r="AE71" i="3"/>
  <c r="AE69" i="3"/>
  <c r="AE67" i="3"/>
  <c r="AE65" i="3"/>
  <c r="AE63" i="3"/>
  <c r="AE61" i="3"/>
  <c r="AE59" i="3"/>
  <c r="AE57" i="3"/>
  <c r="AE55" i="3"/>
  <c r="AE53" i="3"/>
  <c r="AE51" i="3"/>
  <c r="AE49" i="3"/>
  <c r="AE47" i="3"/>
  <c r="AE45" i="3"/>
  <c r="AE43" i="3"/>
  <c r="AE41" i="3"/>
  <c r="AE39" i="3"/>
  <c r="AE37" i="3"/>
  <c r="AE35" i="3"/>
  <c r="AE33" i="3"/>
  <c r="AE31" i="3"/>
  <c r="AE29" i="3"/>
  <c r="AE27" i="3"/>
  <c r="AE25" i="3"/>
  <c r="AE23" i="3"/>
  <c r="AE21" i="3"/>
  <c r="AE19" i="3"/>
  <c r="AE17" i="3"/>
  <c r="AE15" i="3"/>
  <c r="AE13" i="3"/>
  <c r="AE11" i="3"/>
  <c r="AE9" i="3"/>
  <c r="AE7" i="3"/>
  <c r="AE5" i="3"/>
  <c r="AE3" i="3"/>
  <c r="V116" i="3"/>
  <c r="U116" i="3"/>
  <c r="T116" i="3"/>
  <c r="S116" i="3"/>
  <c r="V115" i="3"/>
  <c r="U115" i="3"/>
  <c r="T115" i="3"/>
  <c r="S115" i="3"/>
  <c r="V114" i="3"/>
  <c r="U114" i="3"/>
  <c r="T114" i="3"/>
  <c r="S114" i="3"/>
  <c r="V113" i="3"/>
  <c r="U113" i="3"/>
  <c r="T113" i="3"/>
  <c r="S113" i="3"/>
  <c r="V112" i="3"/>
  <c r="AA111" i="3" s="1"/>
  <c r="U112" i="3"/>
  <c r="Z111" i="3" s="1"/>
  <c r="T112" i="3"/>
  <c r="S112" i="3"/>
  <c r="X111" i="3" s="1"/>
  <c r="V111" i="3"/>
  <c r="U111" i="3"/>
  <c r="T111" i="3"/>
  <c r="S111" i="3"/>
  <c r="V110" i="3"/>
  <c r="U110" i="3"/>
  <c r="T110" i="3"/>
  <c r="S110" i="3"/>
  <c r="V109" i="3"/>
  <c r="U109" i="3"/>
  <c r="T109" i="3"/>
  <c r="S109" i="3"/>
  <c r="V108" i="3"/>
  <c r="U108" i="3"/>
  <c r="T108" i="3"/>
  <c r="S108" i="3"/>
  <c r="V107" i="3"/>
  <c r="U107" i="3"/>
  <c r="T107" i="3"/>
  <c r="S107" i="3"/>
  <c r="V106" i="3"/>
  <c r="U106" i="3"/>
  <c r="T106" i="3"/>
  <c r="S106" i="3"/>
  <c r="V105" i="3"/>
  <c r="U105" i="3"/>
  <c r="T105" i="3"/>
  <c r="S105" i="3"/>
  <c r="V104" i="3"/>
  <c r="U104" i="3"/>
  <c r="T104" i="3"/>
  <c r="S104" i="3"/>
  <c r="V103" i="3"/>
  <c r="U103" i="3"/>
  <c r="T103" i="3"/>
  <c r="S103" i="3"/>
  <c r="V102" i="3"/>
  <c r="U102" i="3"/>
  <c r="T102" i="3"/>
  <c r="S102" i="3"/>
  <c r="V101" i="3"/>
  <c r="U101" i="3"/>
  <c r="T101" i="3"/>
  <c r="S101" i="3"/>
  <c r="V100" i="3"/>
  <c r="AA99" i="3" s="1"/>
  <c r="U100" i="3"/>
  <c r="Z99" i="3" s="1"/>
  <c r="T100" i="3"/>
  <c r="Y99" i="3" s="1"/>
  <c r="S100" i="3"/>
  <c r="V99" i="3"/>
  <c r="U99" i="3"/>
  <c r="T99" i="3"/>
  <c r="S99" i="3"/>
  <c r="V98" i="3"/>
  <c r="U98" i="3"/>
  <c r="T98" i="3"/>
  <c r="S98" i="3"/>
  <c r="V97" i="3"/>
  <c r="U97" i="3"/>
  <c r="T97" i="3"/>
  <c r="S97" i="3"/>
  <c r="V96" i="3"/>
  <c r="U96" i="3"/>
  <c r="T96" i="3"/>
  <c r="S96" i="3"/>
  <c r="V95" i="3"/>
  <c r="U95" i="3"/>
  <c r="T95" i="3"/>
  <c r="S95" i="3"/>
  <c r="V94" i="3"/>
  <c r="U94" i="3"/>
  <c r="T94" i="3"/>
  <c r="S94" i="3"/>
  <c r="V93" i="3"/>
  <c r="U93" i="3"/>
  <c r="T93" i="3"/>
  <c r="S93" i="3"/>
  <c r="V92" i="3"/>
  <c r="U92" i="3"/>
  <c r="T92" i="3"/>
  <c r="S92" i="3"/>
  <c r="V91" i="3"/>
  <c r="U91" i="3"/>
  <c r="T91" i="3"/>
  <c r="S91" i="3"/>
  <c r="V90" i="3"/>
  <c r="U90" i="3"/>
  <c r="T90" i="3"/>
  <c r="S90" i="3"/>
  <c r="V89" i="3"/>
  <c r="U89" i="3"/>
  <c r="T89" i="3"/>
  <c r="S89" i="3"/>
  <c r="V88" i="3"/>
  <c r="AA87" i="3" s="1"/>
  <c r="U88" i="3"/>
  <c r="Z87" i="3" s="1"/>
  <c r="T88" i="3"/>
  <c r="S88" i="3"/>
  <c r="X87" i="3" s="1"/>
  <c r="V87" i="3"/>
  <c r="U87" i="3"/>
  <c r="T87" i="3"/>
  <c r="S87" i="3"/>
  <c r="V86" i="3"/>
  <c r="U86" i="3"/>
  <c r="T86" i="3"/>
  <c r="S86" i="3"/>
  <c r="V85" i="3"/>
  <c r="U85" i="3"/>
  <c r="T85" i="3"/>
  <c r="S85" i="3"/>
  <c r="V84" i="3"/>
  <c r="U84" i="3"/>
  <c r="T84" i="3"/>
  <c r="S84" i="3"/>
  <c r="V83" i="3"/>
  <c r="U83" i="3"/>
  <c r="T83" i="3"/>
  <c r="S83" i="3"/>
  <c r="V82" i="3"/>
  <c r="U82" i="3"/>
  <c r="T82" i="3"/>
  <c r="S82" i="3"/>
  <c r="V81" i="3"/>
  <c r="U81" i="3"/>
  <c r="T81" i="3"/>
  <c r="S81" i="3"/>
  <c r="V80" i="3"/>
  <c r="U80" i="3"/>
  <c r="T80" i="3"/>
  <c r="S80" i="3"/>
  <c r="V79" i="3"/>
  <c r="U79" i="3"/>
  <c r="T79" i="3"/>
  <c r="S79" i="3"/>
  <c r="V78" i="3"/>
  <c r="U78" i="3"/>
  <c r="T78" i="3"/>
  <c r="S78" i="3"/>
  <c r="V77" i="3"/>
  <c r="U77" i="3"/>
  <c r="T77" i="3"/>
  <c r="S77" i="3"/>
  <c r="V76" i="3"/>
  <c r="U76" i="3"/>
  <c r="T76" i="3"/>
  <c r="S76" i="3"/>
  <c r="V75" i="3"/>
  <c r="U75" i="3"/>
  <c r="T75" i="3"/>
  <c r="S75" i="3"/>
  <c r="V74" i="3"/>
  <c r="AA73" i="3" s="1"/>
  <c r="U74" i="3"/>
  <c r="Z73" i="3" s="1"/>
  <c r="T74" i="3"/>
  <c r="Y73" i="3" s="1"/>
  <c r="S74" i="3"/>
  <c r="V73" i="3"/>
  <c r="U73" i="3"/>
  <c r="T73" i="3"/>
  <c r="S73" i="3"/>
  <c r="V72" i="3"/>
  <c r="U72" i="3"/>
  <c r="T72" i="3"/>
  <c r="S72" i="3"/>
  <c r="V71" i="3"/>
  <c r="U71" i="3"/>
  <c r="T71" i="3"/>
  <c r="S71" i="3"/>
  <c r="V70" i="3"/>
  <c r="U70" i="3"/>
  <c r="T70" i="3"/>
  <c r="S70" i="3"/>
  <c r="V69" i="3"/>
  <c r="U69" i="3"/>
  <c r="T69" i="3"/>
  <c r="S69" i="3"/>
  <c r="V68" i="3"/>
  <c r="U68" i="3"/>
  <c r="T68" i="3"/>
  <c r="S68" i="3"/>
  <c r="V67" i="3"/>
  <c r="U67" i="3"/>
  <c r="T67" i="3"/>
  <c r="S67" i="3"/>
  <c r="V66" i="3"/>
  <c r="AA65" i="3" s="1"/>
  <c r="U66" i="3"/>
  <c r="Z65" i="3" s="1"/>
  <c r="T66" i="3"/>
  <c r="Y65" i="3" s="1"/>
  <c r="S66" i="3"/>
  <c r="X65" i="3" s="1"/>
  <c r="V65" i="3"/>
  <c r="U65" i="3"/>
  <c r="T65" i="3"/>
  <c r="S65" i="3"/>
  <c r="V64" i="3"/>
  <c r="U64" i="3"/>
  <c r="T64" i="3"/>
  <c r="S64" i="3"/>
  <c r="V63" i="3"/>
  <c r="U63" i="3"/>
  <c r="T63" i="3"/>
  <c r="S63" i="3"/>
  <c r="V62" i="3"/>
  <c r="U62" i="3"/>
  <c r="T62" i="3"/>
  <c r="S62" i="3"/>
  <c r="V61" i="3"/>
  <c r="U61" i="3"/>
  <c r="T61" i="3"/>
  <c r="S61" i="3"/>
  <c r="V60" i="3"/>
  <c r="U60" i="3"/>
  <c r="T60" i="3"/>
  <c r="S60" i="3"/>
  <c r="V59" i="3"/>
  <c r="U59" i="3"/>
  <c r="T59" i="3"/>
  <c r="S59" i="3"/>
  <c r="V58" i="3"/>
  <c r="AA57" i="3" s="1"/>
  <c r="U58" i="3"/>
  <c r="Z57" i="3" s="1"/>
  <c r="T58" i="3"/>
  <c r="Y57" i="3" s="1"/>
  <c r="S58" i="3"/>
  <c r="X57" i="3" s="1"/>
  <c r="V57" i="3"/>
  <c r="U57" i="3"/>
  <c r="T57" i="3"/>
  <c r="S57" i="3"/>
  <c r="V56" i="3"/>
  <c r="U56" i="3"/>
  <c r="T56" i="3"/>
  <c r="S56" i="3"/>
  <c r="V55" i="3"/>
  <c r="U55" i="3"/>
  <c r="T55" i="3"/>
  <c r="S55" i="3"/>
  <c r="V54" i="3"/>
  <c r="U54" i="3"/>
  <c r="T54" i="3"/>
  <c r="S54" i="3"/>
  <c r="V53" i="3"/>
  <c r="U53" i="3"/>
  <c r="T53" i="3"/>
  <c r="S53" i="3"/>
  <c r="V52" i="3"/>
  <c r="U52" i="3"/>
  <c r="T52" i="3"/>
  <c r="S52" i="3"/>
  <c r="V51" i="3"/>
  <c r="U51" i="3"/>
  <c r="T51" i="3"/>
  <c r="S51" i="3"/>
  <c r="V50" i="3"/>
  <c r="AA49" i="3" s="1"/>
  <c r="U50" i="3"/>
  <c r="Z49" i="3" s="1"/>
  <c r="T50" i="3"/>
  <c r="Y49" i="3" s="1"/>
  <c r="S50" i="3"/>
  <c r="V49" i="3"/>
  <c r="U49" i="3"/>
  <c r="T49" i="3"/>
  <c r="S49" i="3"/>
  <c r="V48" i="3"/>
  <c r="U48" i="3"/>
  <c r="T48" i="3"/>
  <c r="S48" i="3"/>
  <c r="V47" i="3"/>
  <c r="U47" i="3"/>
  <c r="T47" i="3"/>
  <c r="S47" i="3"/>
  <c r="V46" i="3"/>
  <c r="U46" i="3"/>
  <c r="T46" i="3"/>
  <c r="S46" i="3"/>
  <c r="V45" i="3"/>
  <c r="U45" i="3"/>
  <c r="T45" i="3"/>
  <c r="S45" i="3"/>
  <c r="V44" i="3"/>
  <c r="AA43" i="3" s="1"/>
  <c r="U44" i="3"/>
  <c r="Z43" i="3" s="1"/>
  <c r="T44" i="3"/>
  <c r="Y43" i="3" s="1"/>
  <c r="S44" i="3"/>
  <c r="X43" i="3" s="1"/>
  <c r="V43" i="3"/>
  <c r="U43" i="3"/>
  <c r="T43" i="3"/>
  <c r="S43" i="3"/>
  <c r="V42" i="3"/>
  <c r="U42" i="3"/>
  <c r="T42" i="3"/>
  <c r="S42" i="3"/>
  <c r="V41" i="3"/>
  <c r="U41" i="3"/>
  <c r="T41" i="3"/>
  <c r="S41" i="3"/>
  <c r="V40" i="3"/>
  <c r="U40" i="3"/>
  <c r="T40" i="3"/>
  <c r="S40" i="3"/>
  <c r="V39" i="3"/>
  <c r="U39" i="3"/>
  <c r="T39" i="3"/>
  <c r="S39" i="3"/>
  <c r="V38" i="3"/>
  <c r="U38" i="3"/>
  <c r="T38" i="3"/>
  <c r="S38" i="3"/>
  <c r="V37" i="3"/>
  <c r="U37" i="3"/>
  <c r="T37" i="3"/>
  <c r="S37" i="3"/>
  <c r="V36" i="3"/>
  <c r="U36" i="3"/>
  <c r="T36" i="3"/>
  <c r="S36" i="3"/>
  <c r="V35" i="3"/>
  <c r="U35" i="3"/>
  <c r="T35" i="3"/>
  <c r="S35" i="3"/>
  <c r="V34" i="3"/>
  <c r="U34" i="3"/>
  <c r="T34" i="3"/>
  <c r="S34" i="3"/>
  <c r="V33" i="3"/>
  <c r="U33" i="3"/>
  <c r="T33" i="3"/>
  <c r="S33" i="3"/>
  <c r="V32" i="3"/>
  <c r="AA31" i="3" s="1"/>
  <c r="U32" i="3"/>
  <c r="Z31" i="3" s="1"/>
  <c r="T32" i="3"/>
  <c r="Y31" i="3" s="1"/>
  <c r="S32" i="3"/>
  <c r="X31" i="3" s="1"/>
  <c r="V31" i="3"/>
  <c r="U31" i="3"/>
  <c r="T31" i="3"/>
  <c r="S31" i="3"/>
  <c r="V30" i="3"/>
  <c r="U30" i="3"/>
  <c r="T30" i="3"/>
  <c r="S30" i="3"/>
  <c r="V29" i="3"/>
  <c r="U29" i="3"/>
  <c r="T29" i="3"/>
  <c r="S29" i="3"/>
  <c r="V28" i="3"/>
  <c r="U28" i="3"/>
  <c r="T28" i="3"/>
  <c r="S28" i="3"/>
  <c r="V27" i="3"/>
  <c r="U27" i="3"/>
  <c r="T27" i="3"/>
  <c r="S27" i="3"/>
  <c r="V26" i="3"/>
  <c r="U26" i="3"/>
  <c r="T26" i="3"/>
  <c r="S26" i="3"/>
  <c r="V25" i="3"/>
  <c r="U25" i="3"/>
  <c r="T25" i="3"/>
  <c r="S25" i="3"/>
  <c r="V24" i="3"/>
  <c r="AA23" i="3" s="1"/>
  <c r="U24" i="3"/>
  <c r="Z23" i="3" s="1"/>
  <c r="T24" i="3"/>
  <c r="Y23" i="3" s="1"/>
  <c r="S24" i="3"/>
  <c r="X23" i="3" s="1"/>
  <c r="V23" i="3"/>
  <c r="U23" i="3"/>
  <c r="T23" i="3"/>
  <c r="S23" i="3"/>
  <c r="V22" i="3"/>
  <c r="U22" i="3"/>
  <c r="T22" i="3"/>
  <c r="S22" i="3"/>
  <c r="V21" i="3"/>
  <c r="U21" i="3"/>
  <c r="T21" i="3"/>
  <c r="S21" i="3"/>
  <c r="V20" i="3"/>
  <c r="U20" i="3"/>
  <c r="T20" i="3"/>
  <c r="S20" i="3"/>
  <c r="V19" i="3"/>
  <c r="U19" i="3"/>
  <c r="T19" i="3"/>
  <c r="S19" i="3"/>
  <c r="V18" i="3"/>
  <c r="U18" i="3"/>
  <c r="T18" i="3"/>
  <c r="S18" i="3"/>
  <c r="V17" i="3"/>
  <c r="U17" i="3"/>
  <c r="T17" i="3"/>
  <c r="S17" i="3"/>
  <c r="V16" i="3"/>
  <c r="U16" i="3"/>
  <c r="T16" i="3"/>
  <c r="S16" i="3"/>
  <c r="V15" i="3"/>
  <c r="U15" i="3"/>
  <c r="T15" i="3"/>
  <c r="S15" i="3"/>
  <c r="V14" i="3"/>
  <c r="U14" i="3"/>
  <c r="T14" i="3"/>
  <c r="S14" i="3"/>
  <c r="V13" i="3"/>
  <c r="U13" i="3"/>
  <c r="T13" i="3"/>
  <c r="S13" i="3"/>
  <c r="V12" i="3"/>
  <c r="AA11" i="3" s="1"/>
  <c r="U12" i="3"/>
  <c r="Z11" i="3" s="1"/>
  <c r="T12" i="3"/>
  <c r="S12" i="3"/>
  <c r="V11" i="3"/>
  <c r="U11" i="3"/>
  <c r="T11" i="3"/>
  <c r="S11" i="3"/>
  <c r="V10" i="3"/>
  <c r="U10" i="3"/>
  <c r="T10" i="3"/>
  <c r="S10" i="3"/>
  <c r="V9" i="3"/>
  <c r="U9" i="3"/>
  <c r="T9" i="3"/>
  <c r="S9" i="3"/>
  <c r="V8" i="3"/>
  <c r="U8" i="3"/>
  <c r="T8" i="3"/>
  <c r="S8" i="3"/>
  <c r="V7" i="3"/>
  <c r="U7" i="3"/>
  <c r="T7" i="3"/>
  <c r="S7" i="3"/>
  <c r="V6" i="3"/>
  <c r="U6" i="3"/>
  <c r="T6" i="3"/>
  <c r="S6" i="3"/>
  <c r="V5" i="3"/>
  <c r="U5" i="3"/>
  <c r="T5" i="3"/>
  <c r="S5" i="3"/>
  <c r="V4" i="3"/>
  <c r="U4" i="3"/>
  <c r="T4" i="3"/>
  <c r="S4" i="3"/>
  <c r="V3" i="3"/>
  <c r="U3" i="3"/>
  <c r="T3" i="3"/>
  <c r="S3" i="3"/>
  <c r="Y111" i="3" l="1"/>
  <c r="Y11" i="3"/>
  <c r="X11" i="3"/>
  <c r="Y87" i="3"/>
  <c r="AB87" i="3" s="1"/>
  <c r="X73" i="3"/>
  <c r="AB73" i="3" s="1"/>
  <c r="X3" i="3"/>
  <c r="Y3" i="3"/>
  <c r="AA3" i="3"/>
  <c r="X99" i="3"/>
  <c r="AB99" i="3" s="1"/>
  <c r="Z3" i="3"/>
  <c r="X49" i="3"/>
  <c r="AB11" i="3"/>
  <c r="AB31" i="3"/>
  <c r="AB43" i="3"/>
  <c r="AB49" i="3"/>
  <c r="AB57" i="3"/>
  <c r="AB65" i="3"/>
  <c r="AB111" i="3"/>
  <c r="AB23" i="3"/>
  <c r="W72" i="3"/>
  <c r="W3" i="3"/>
  <c r="W5" i="3"/>
  <c r="W7" i="3"/>
  <c r="W8" i="3"/>
  <c r="W10" i="3"/>
  <c r="W12" i="3"/>
  <c r="W14" i="3"/>
  <c r="W16" i="3"/>
  <c r="W18" i="3"/>
  <c r="W20" i="3"/>
  <c r="W22" i="3"/>
  <c r="W24" i="3"/>
  <c r="W26" i="3"/>
  <c r="W28" i="3"/>
  <c r="W30" i="3"/>
  <c r="W32" i="3"/>
  <c r="W34" i="3"/>
  <c r="W36" i="3"/>
  <c r="W38" i="3"/>
  <c r="W40" i="3"/>
  <c r="W43" i="3"/>
  <c r="W63" i="3"/>
  <c r="W64" i="3"/>
  <c r="W65" i="3"/>
  <c r="W66" i="3"/>
  <c r="W67" i="3"/>
  <c r="W68" i="3"/>
  <c r="W69" i="3"/>
  <c r="W70" i="3"/>
  <c r="W71"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4" i="3"/>
  <c r="W6" i="3"/>
  <c r="W9" i="3"/>
  <c r="W11" i="3"/>
  <c r="W13" i="3"/>
  <c r="W15" i="3"/>
  <c r="W17" i="3"/>
  <c r="W19" i="3"/>
  <c r="W21" i="3"/>
  <c r="W23" i="3"/>
  <c r="W25" i="3"/>
  <c r="W27" i="3"/>
  <c r="W29" i="3"/>
  <c r="W31" i="3"/>
  <c r="W33" i="3"/>
  <c r="W35" i="3"/>
  <c r="W37" i="3"/>
  <c r="W39" i="3"/>
  <c r="W41" i="3"/>
  <c r="W42" i="3"/>
  <c r="W44" i="3"/>
  <c r="W45" i="3"/>
  <c r="W46" i="3"/>
  <c r="W47" i="3"/>
  <c r="W48" i="3"/>
  <c r="W49" i="3"/>
  <c r="W50" i="3"/>
  <c r="W51" i="3"/>
  <c r="W52" i="3"/>
  <c r="W53" i="3"/>
  <c r="W54" i="3"/>
  <c r="W55" i="3"/>
  <c r="W56" i="3"/>
  <c r="W57" i="3"/>
  <c r="W58" i="3"/>
  <c r="W59" i="3"/>
  <c r="W60" i="3"/>
  <c r="W61" i="3"/>
  <c r="W62" i="3"/>
  <c r="AB3" i="3" l="1"/>
  <c r="AE117" i="3"/>
  <c r="AE598" i="3"/>
  <c r="AE596" i="3"/>
  <c r="AE594" i="3"/>
  <c r="AE592" i="3"/>
  <c r="AE590" i="3"/>
  <c r="AE588" i="3"/>
  <c r="AE586" i="3"/>
  <c r="AE584" i="3"/>
  <c r="AE582" i="3"/>
  <c r="AE580" i="3"/>
  <c r="AE578" i="3"/>
  <c r="AE576" i="3"/>
  <c r="AE574" i="3"/>
  <c r="AE572" i="3"/>
  <c r="AE570" i="3"/>
  <c r="AE568" i="3"/>
  <c r="AE566" i="3"/>
  <c r="AE564" i="3"/>
  <c r="AE562" i="3"/>
  <c r="AE560" i="3"/>
  <c r="AE558" i="3"/>
  <c r="AE556" i="3"/>
  <c r="AE554" i="3"/>
  <c r="AE552" i="3"/>
  <c r="AE550" i="3"/>
  <c r="AE548" i="3"/>
  <c r="AE546" i="3"/>
  <c r="AE544" i="3"/>
  <c r="AE542" i="3"/>
  <c r="AE540" i="3"/>
  <c r="AE538" i="3"/>
  <c r="AE536" i="3"/>
  <c r="AE534" i="3"/>
  <c r="AE532" i="3"/>
  <c r="AE530" i="3"/>
  <c r="AE528" i="3"/>
  <c r="AE526" i="3"/>
  <c r="AE524" i="3"/>
  <c r="AE522" i="3"/>
  <c r="AE520" i="3"/>
  <c r="AE518" i="3"/>
  <c r="AE516" i="3"/>
  <c r="AE514" i="3"/>
  <c r="AE512" i="3"/>
  <c r="AE510" i="3"/>
  <c r="AE508" i="3"/>
  <c r="AE506" i="3"/>
  <c r="AE504" i="3"/>
  <c r="AE502" i="3"/>
  <c r="AE500" i="3"/>
  <c r="AE498" i="3"/>
  <c r="AE496" i="3"/>
  <c r="AE494" i="3"/>
  <c r="AE492" i="3"/>
  <c r="AE490" i="3"/>
  <c r="AE488" i="3"/>
  <c r="AE486" i="3"/>
  <c r="AE484" i="3"/>
  <c r="AE482" i="3"/>
  <c r="AE480" i="3"/>
  <c r="AE478" i="3"/>
  <c r="AE476" i="3"/>
  <c r="AE474" i="3"/>
  <c r="AE472" i="3"/>
  <c r="AE470" i="3"/>
  <c r="AE468" i="3"/>
  <c r="AE466" i="3"/>
  <c r="AE464" i="3"/>
  <c r="AE462" i="3"/>
  <c r="AE460" i="3"/>
  <c r="AE458" i="3"/>
  <c r="AE456" i="3"/>
  <c r="AE454" i="3"/>
  <c r="AE452" i="3"/>
  <c r="AE450" i="3"/>
  <c r="AE448" i="3"/>
  <c r="AE446" i="3"/>
  <c r="AE444" i="3"/>
  <c r="AE442" i="3"/>
  <c r="AE440" i="3"/>
  <c r="AE438" i="3"/>
  <c r="AE436" i="3"/>
  <c r="AE434" i="3"/>
  <c r="AE432" i="3"/>
  <c r="AE430" i="3"/>
  <c r="AE428" i="3"/>
  <c r="AE426" i="3"/>
  <c r="AE424" i="3"/>
  <c r="AE422" i="3"/>
  <c r="AE420" i="3"/>
  <c r="AE418" i="3"/>
  <c r="AE416" i="3"/>
  <c r="AE414" i="3"/>
  <c r="AE412" i="3"/>
  <c r="AE410" i="3"/>
  <c r="AE408" i="3"/>
  <c r="AE406" i="3"/>
  <c r="AE404" i="3"/>
  <c r="AE402" i="3"/>
  <c r="AE400" i="3"/>
  <c r="AE398" i="3"/>
  <c r="AE396" i="3"/>
  <c r="AE394" i="3"/>
  <c r="AE392" i="3"/>
  <c r="AE390" i="3"/>
  <c r="AE388" i="3"/>
  <c r="AE386" i="3"/>
  <c r="AE384" i="3"/>
  <c r="AE382" i="3"/>
  <c r="AE380" i="3"/>
  <c r="AE378" i="3"/>
  <c r="AE376" i="3"/>
  <c r="AE374" i="3"/>
  <c r="AE372" i="3"/>
  <c r="AE370" i="3"/>
  <c r="AE368" i="3"/>
  <c r="AE366" i="3"/>
  <c r="AE364" i="3"/>
  <c r="AE362" i="3"/>
  <c r="AE360" i="3"/>
  <c r="AE358" i="3"/>
  <c r="AE356" i="3"/>
  <c r="AE354" i="3"/>
  <c r="AE352" i="3"/>
  <c r="AE350" i="3"/>
  <c r="AE348" i="3"/>
  <c r="AE346" i="3"/>
  <c r="AE344" i="3"/>
  <c r="AE342" i="3"/>
  <c r="AE340" i="3"/>
  <c r="AE338" i="3"/>
  <c r="AE336" i="3"/>
  <c r="AE334" i="3"/>
  <c r="AE332" i="3"/>
  <c r="AE330" i="3"/>
  <c r="AE328" i="3"/>
  <c r="AE326" i="3"/>
  <c r="AE324" i="3"/>
  <c r="AE145" i="3"/>
  <c r="AE143" i="3"/>
  <c r="AE141" i="3"/>
  <c r="AE139" i="3"/>
  <c r="AE137" i="3"/>
  <c r="AE135" i="3"/>
  <c r="AE133" i="3"/>
  <c r="AE131" i="3"/>
  <c r="AE129" i="3"/>
  <c r="AE127" i="3"/>
  <c r="AE125" i="3"/>
  <c r="AE123" i="3"/>
  <c r="AE121" i="3"/>
  <c r="AE119" i="3"/>
  <c r="AF117" i="3" s="1"/>
  <c r="V146" i="3"/>
  <c r="U146" i="3"/>
  <c r="T146" i="3"/>
  <c r="S146" i="3"/>
  <c r="V145" i="3"/>
  <c r="U145" i="3"/>
  <c r="T145" i="3"/>
  <c r="S145" i="3"/>
  <c r="V144" i="3"/>
  <c r="U144" i="3"/>
  <c r="T144" i="3"/>
  <c r="S144" i="3"/>
  <c r="V143" i="3"/>
  <c r="U143" i="3"/>
  <c r="T143" i="3"/>
  <c r="S143" i="3"/>
  <c r="V142" i="3"/>
  <c r="U142" i="3"/>
  <c r="T142" i="3"/>
  <c r="S142" i="3"/>
  <c r="V141" i="3"/>
  <c r="U141" i="3"/>
  <c r="T141" i="3"/>
  <c r="S141" i="3"/>
  <c r="V140" i="3"/>
  <c r="AA139" i="3" s="1"/>
  <c r="U140" i="3"/>
  <c r="T140" i="3"/>
  <c r="Y139" i="3" s="1"/>
  <c r="S140" i="3"/>
  <c r="V139" i="3"/>
  <c r="U139" i="3"/>
  <c r="T139" i="3"/>
  <c r="S139" i="3"/>
  <c r="V138" i="3"/>
  <c r="U138" i="3"/>
  <c r="T138" i="3"/>
  <c r="S138" i="3"/>
  <c r="V137" i="3"/>
  <c r="U137" i="3"/>
  <c r="T137" i="3"/>
  <c r="S137" i="3"/>
  <c r="V136" i="3"/>
  <c r="U136" i="3"/>
  <c r="T136" i="3"/>
  <c r="S136" i="3"/>
  <c r="V135" i="3"/>
  <c r="U135" i="3"/>
  <c r="T135" i="3"/>
  <c r="S135" i="3"/>
  <c r="V134" i="3"/>
  <c r="AA133" i="3" s="1"/>
  <c r="U134" i="3"/>
  <c r="Z133" i="3" s="1"/>
  <c r="T134" i="3"/>
  <c r="Y133" i="3" s="1"/>
  <c r="S134" i="3"/>
  <c r="V133" i="3"/>
  <c r="U133" i="3"/>
  <c r="T133" i="3"/>
  <c r="S133" i="3"/>
  <c r="V132" i="3"/>
  <c r="U132" i="3"/>
  <c r="T132" i="3"/>
  <c r="S132" i="3"/>
  <c r="V131" i="3"/>
  <c r="U131" i="3"/>
  <c r="T131" i="3"/>
  <c r="S131" i="3"/>
  <c r="V130" i="3"/>
  <c r="U130" i="3"/>
  <c r="T130" i="3"/>
  <c r="S130" i="3"/>
  <c r="V129" i="3"/>
  <c r="U129" i="3"/>
  <c r="T129" i="3"/>
  <c r="S129" i="3"/>
  <c r="V128" i="3"/>
  <c r="AA127" i="3" s="1"/>
  <c r="U128" i="3"/>
  <c r="T128" i="3"/>
  <c r="S128" i="3"/>
  <c r="V127" i="3"/>
  <c r="U127" i="3"/>
  <c r="T127" i="3"/>
  <c r="S127" i="3"/>
  <c r="V126" i="3"/>
  <c r="U126" i="3"/>
  <c r="T126" i="3"/>
  <c r="S126" i="3"/>
  <c r="V125" i="3"/>
  <c r="U125" i="3"/>
  <c r="T125" i="3"/>
  <c r="S125" i="3"/>
  <c r="V124" i="3"/>
  <c r="U124" i="3"/>
  <c r="T124" i="3"/>
  <c r="S124" i="3"/>
  <c r="V123" i="3"/>
  <c r="U123" i="3"/>
  <c r="T123" i="3"/>
  <c r="S123" i="3"/>
  <c r="V122" i="3"/>
  <c r="U122" i="3"/>
  <c r="T122" i="3"/>
  <c r="S122" i="3"/>
  <c r="V121" i="3"/>
  <c r="U121" i="3"/>
  <c r="T121" i="3"/>
  <c r="S121" i="3"/>
  <c r="V120" i="3"/>
  <c r="U120" i="3"/>
  <c r="T120" i="3"/>
  <c r="S120" i="3"/>
  <c r="V119" i="3"/>
  <c r="U119" i="3"/>
  <c r="T119" i="3"/>
  <c r="S119" i="3"/>
  <c r="V118" i="3"/>
  <c r="U118" i="3"/>
  <c r="T118" i="3"/>
  <c r="S118" i="3"/>
  <c r="V117" i="3"/>
  <c r="U117" i="3"/>
  <c r="T117" i="3"/>
  <c r="S117" i="3"/>
  <c r="Y121" i="3" l="1"/>
  <c r="AA121" i="3"/>
  <c r="X121" i="3"/>
  <c r="AB121" i="3" s="1"/>
  <c r="Y127" i="3"/>
  <c r="Z121" i="3"/>
  <c r="Z127" i="3"/>
  <c r="Y117" i="3"/>
  <c r="Z117" i="3"/>
  <c r="AA117" i="3"/>
  <c r="Z139" i="3"/>
  <c r="AF139" i="3"/>
  <c r="AG139" i="3" s="1"/>
  <c r="AF133" i="3"/>
  <c r="AG133" i="3" s="1"/>
  <c r="AF127" i="3"/>
  <c r="W117" i="3"/>
  <c r="W121" i="3"/>
  <c r="W123" i="3"/>
  <c r="W125" i="3"/>
  <c r="W127" i="3"/>
  <c r="W129" i="3"/>
  <c r="W130" i="3"/>
  <c r="W131" i="3"/>
  <c r="W132" i="3"/>
  <c r="W133" i="3"/>
  <c r="W135" i="3"/>
  <c r="W136" i="3"/>
  <c r="W137" i="3"/>
  <c r="W138" i="3"/>
  <c r="W139" i="3"/>
  <c r="W141" i="3"/>
  <c r="W142" i="3"/>
  <c r="W144" i="3"/>
  <c r="W145" i="3"/>
  <c r="AF121" i="3"/>
  <c r="W119" i="3"/>
  <c r="W143" i="3"/>
  <c r="W118" i="3"/>
  <c r="X117" i="3"/>
  <c r="W128" i="3"/>
  <c r="X127" i="3"/>
  <c r="W134" i="3"/>
  <c r="X133" i="3"/>
  <c r="AB133" i="3" s="1"/>
  <c r="W140" i="3"/>
  <c r="X139" i="3"/>
  <c r="W146" i="3"/>
  <c r="W126" i="3"/>
  <c r="W124" i="3"/>
  <c r="W122" i="3"/>
  <c r="W120" i="3"/>
  <c r="V325" i="3"/>
  <c r="U325" i="3"/>
  <c r="T325" i="3"/>
  <c r="S325" i="3"/>
  <c r="V324" i="3"/>
  <c r="U324" i="3"/>
  <c r="T324" i="3"/>
  <c r="S324" i="3"/>
  <c r="V327" i="3"/>
  <c r="U327" i="3"/>
  <c r="T327" i="3"/>
  <c r="S327" i="3"/>
  <c r="V326" i="3"/>
  <c r="U326" i="3"/>
  <c r="T326" i="3"/>
  <c r="S326" i="3"/>
  <c r="V329" i="3"/>
  <c r="U329" i="3"/>
  <c r="T329" i="3"/>
  <c r="S329" i="3"/>
  <c r="V328" i="3"/>
  <c r="U328" i="3"/>
  <c r="T328" i="3"/>
  <c r="S328" i="3"/>
  <c r="V331" i="3"/>
  <c r="U331" i="3"/>
  <c r="T331" i="3"/>
  <c r="S331" i="3"/>
  <c r="V330" i="3"/>
  <c r="U330" i="3"/>
  <c r="T330" i="3"/>
  <c r="S330" i="3"/>
  <c r="V333" i="3"/>
  <c r="U333" i="3"/>
  <c r="T333" i="3"/>
  <c r="S333" i="3"/>
  <c r="V332" i="3"/>
  <c r="U332" i="3"/>
  <c r="T332" i="3"/>
  <c r="S332" i="3"/>
  <c r="V335" i="3"/>
  <c r="U335" i="3"/>
  <c r="T335" i="3"/>
  <c r="S335" i="3"/>
  <c r="V334" i="3"/>
  <c r="U334" i="3"/>
  <c r="T334" i="3"/>
  <c r="S334" i="3"/>
  <c r="V337" i="3"/>
  <c r="U337" i="3"/>
  <c r="T337" i="3"/>
  <c r="S337" i="3"/>
  <c r="V336" i="3"/>
  <c r="U336" i="3"/>
  <c r="T336" i="3"/>
  <c r="S336" i="3"/>
  <c r="V339" i="3"/>
  <c r="U339" i="3"/>
  <c r="T339" i="3"/>
  <c r="S339" i="3"/>
  <c r="V338" i="3"/>
  <c r="U338" i="3"/>
  <c r="T338" i="3"/>
  <c r="S338" i="3"/>
  <c r="V341" i="3"/>
  <c r="U341" i="3"/>
  <c r="T341" i="3"/>
  <c r="S341" i="3"/>
  <c r="V340" i="3"/>
  <c r="U340" i="3"/>
  <c r="T340" i="3"/>
  <c r="S340" i="3"/>
  <c r="V343" i="3"/>
  <c r="U343" i="3"/>
  <c r="T343" i="3"/>
  <c r="S343" i="3"/>
  <c r="V342" i="3"/>
  <c r="U342" i="3"/>
  <c r="T342" i="3"/>
  <c r="S342" i="3"/>
  <c r="V345" i="3"/>
  <c r="U345" i="3"/>
  <c r="T345" i="3"/>
  <c r="S345" i="3"/>
  <c r="V344" i="3"/>
  <c r="U344" i="3"/>
  <c r="T344" i="3"/>
  <c r="S344" i="3"/>
  <c r="V347" i="3"/>
  <c r="U347" i="3"/>
  <c r="T347" i="3"/>
  <c r="S347" i="3"/>
  <c r="V346" i="3"/>
  <c r="U346" i="3"/>
  <c r="T346" i="3"/>
  <c r="S346" i="3"/>
  <c r="V349" i="3"/>
  <c r="U349" i="3"/>
  <c r="T349" i="3"/>
  <c r="S349" i="3"/>
  <c r="V348" i="3"/>
  <c r="U348" i="3"/>
  <c r="T348" i="3"/>
  <c r="S348" i="3"/>
  <c r="V351" i="3"/>
  <c r="U351" i="3"/>
  <c r="T351" i="3"/>
  <c r="S351" i="3"/>
  <c r="V350" i="3"/>
  <c r="U350" i="3"/>
  <c r="T350" i="3"/>
  <c r="S350" i="3"/>
  <c r="V353" i="3"/>
  <c r="U353" i="3"/>
  <c r="T353" i="3"/>
  <c r="S353" i="3"/>
  <c r="V352" i="3"/>
  <c r="U352" i="3"/>
  <c r="T352" i="3"/>
  <c r="S352" i="3"/>
  <c r="V355" i="3"/>
  <c r="U355" i="3"/>
  <c r="T355" i="3"/>
  <c r="S355" i="3"/>
  <c r="V354" i="3"/>
  <c r="U354" i="3"/>
  <c r="T354" i="3"/>
  <c r="S354" i="3"/>
  <c r="V357" i="3"/>
  <c r="U357" i="3"/>
  <c r="T357" i="3"/>
  <c r="S357" i="3"/>
  <c r="V356" i="3"/>
  <c r="U356" i="3"/>
  <c r="T356" i="3"/>
  <c r="S356" i="3"/>
  <c r="V359" i="3"/>
  <c r="U359" i="3"/>
  <c r="T359" i="3"/>
  <c r="S359" i="3"/>
  <c r="V358" i="3"/>
  <c r="U358" i="3"/>
  <c r="T358" i="3"/>
  <c r="S358" i="3"/>
  <c r="V361" i="3"/>
  <c r="U361" i="3"/>
  <c r="T361" i="3"/>
  <c r="S361" i="3"/>
  <c r="V360" i="3"/>
  <c r="U360" i="3"/>
  <c r="T360" i="3"/>
  <c r="S360" i="3"/>
  <c r="V363" i="3"/>
  <c r="U363" i="3"/>
  <c r="T363" i="3"/>
  <c r="S363" i="3"/>
  <c r="V362" i="3"/>
  <c r="U362" i="3"/>
  <c r="T362" i="3"/>
  <c r="S362" i="3"/>
  <c r="V365" i="3"/>
  <c r="U365" i="3"/>
  <c r="T365" i="3"/>
  <c r="S365" i="3"/>
  <c r="V364" i="3"/>
  <c r="U364" i="3"/>
  <c r="T364" i="3"/>
  <c r="S364" i="3"/>
  <c r="V367" i="3"/>
  <c r="U367" i="3"/>
  <c r="T367" i="3"/>
  <c r="S367" i="3"/>
  <c r="V366" i="3"/>
  <c r="U366" i="3"/>
  <c r="T366" i="3"/>
  <c r="S366" i="3"/>
  <c r="V369" i="3"/>
  <c r="U369" i="3"/>
  <c r="T369" i="3"/>
  <c r="S369" i="3"/>
  <c r="V368" i="3"/>
  <c r="U368" i="3"/>
  <c r="T368" i="3"/>
  <c r="S368" i="3"/>
  <c r="V371" i="3"/>
  <c r="U371" i="3"/>
  <c r="T371" i="3"/>
  <c r="S371" i="3"/>
  <c r="V370" i="3"/>
  <c r="U370" i="3"/>
  <c r="T370" i="3"/>
  <c r="S370" i="3"/>
  <c r="V373" i="3"/>
  <c r="U373" i="3"/>
  <c r="T373" i="3"/>
  <c r="S373" i="3"/>
  <c r="V372" i="3"/>
  <c r="U372" i="3"/>
  <c r="T372" i="3"/>
  <c r="S372" i="3"/>
  <c r="V375" i="3"/>
  <c r="U375" i="3"/>
  <c r="T375" i="3"/>
  <c r="S375" i="3"/>
  <c r="V374" i="3"/>
  <c r="U374" i="3"/>
  <c r="T374" i="3"/>
  <c r="S374" i="3"/>
  <c r="V377" i="3"/>
  <c r="U377" i="3"/>
  <c r="T377" i="3"/>
  <c r="S377" i="3"/>
  <c r="V376" i="3"/>
  <c r="U376" i="3"/>
  <c r="T376" i="3"/>
  <c r="S376" i="3"/>
  <c r="V379" i="3"/>
  <c r="U379" i="3"/>
  <c r="T379" i="3"/>
  <c r="S379" i="3"/>
  <c r="V378" i="3"/>
  <c r="U378" i="3"/>
  <c r="T378" i="3"/>
  <c r="S378" i="3"/>
  <c r="V381" i="3"/>
  <c r="U381" i="3"/>
  <c r="T381" i="3"/>
  <c r="S381" i="3"/>
  <c r="V380" i="3"/>
  <c r="U380" i="3"/>
  <c r="T380" i="3"/>
  <c r="S380" i="3"/>
  <c r="V383" i="3"/>
  <c r="U383" i="3"/>
  <c r="T383" i="3"/>
  <c r="S383" i="3"/>
  <c r="V382" i="3"/>
  <c r="U382" i="3"/>
  <c r="T382" i="3"/>
  <c r="S382" i="3"/>
  <c r="V385" i="3"/>
  <c r="U385" i="3"/>
  <c r="T385" i="3"/>
  <c r="S385" i="3"/>
  <c r="V384" i="3"/>
  <c r="U384" i="3"/>
  <c r="T384" i="3"/>
  <c r="S384" i="3"/>
  <c r="V387" i="3"/>
  <c r="U387" i="3"/>
  <c r="T387" i="3"/>
  <c r="S387" i="3"/>
  <c r="V386" i="3"/>
  <c r="U386" i="3"/>
  <c r="T386" i="3"/>
  <c r="S386" i="3"/>
  <c r="V389" i="3"/>
  <c r="U389" i="3"/>
  <c r="T389" i="3"/>
  <c r="S389" i="3"/>
  <c r="V388" i="3"/>
  <c r="U388" i="3"/>
  <c r="T388" i="3"/>
  <c r="S388" i="3"/>
  <c r="V391" i="3"/>
  <c r="U391" i="3"/>
  <c r="T391" i="3"/>
  <c r="S391" i="3"/>
  <c r="V390" i="3"/>
  <c r="U390" i="3"/>
  <c r="T390" i="3"/>
  <c r="S390" i="3"/>
  <c r="V393" i="3"/>
  <c r="U393" i="3"/>
  <c r="T393" i="3"/>
  <c r="S393" i="3"/>
  <c r="V392" i="3"/>
  <c r="U392" i="3"/>
  <c r="T392" i="3"/>
  <c r="S392" i="3"/>
  <c r="V395" i="3"/>
  <c r="U395" i="3"/>
  <c r="T395" i="3"/>
  <c r="S395" i="3"/>
  <c r="V394" i="3"/>
  <c r="U394" i="3"/>
  <c r="T394" i="3"/>
  <c r="S394" i="3"/>
  <c r="V397" i="3"/>
  <c r="U397" i="3"/>
  <c r="T397" i="3"/>
  <c r="S397" i="3"/>
  <c r="V396" i="3"/>
  <c r="U396" i="3"/>
  <c r="T396" i="3"/>
  <c r="S396" i="3"/>
  <c r="V399" i="3"/>
  <c r="U399" i="3"/>
  <c r="T399" i="3"/>
  <c r="S399" i="3"/>
  <c r="V398" i="3"/>
  <c r="U398" i="3"/>
  <c r="T398" i="3"/>
  <c r="S398" i="3"/>
  <c r="V401" i="3"/>
  <c r="U401" i="3"/>
  <c r="T401" i="3"/>
  <c r="S401" i="3"/>
  <c r="V400" i="3"/>
  <c r="U400" i="3"/>
  <c r="T400" i="3"/>
  <c r="S400" i="3"/>
  <c r="V403" i="3"/>
  <c r="U403" i="3"/>
  <c r="T403" i="3"/>
  <c r="S403" i="3"/>
  <c r="V402" i="3"/>
  <c r="U402" i="3"/>
  <c r="T402" i="3"/>
  <c r="S402" i="3"/>
  <c r="V405" i="3"/>
  <c r="U405" i="3"/>
  <c r="T405" i="3"/>
  <c r="S405" i="3"/>
  <c r="V404" i="3"/>
  <c r="U404" i="3"/>
  <c r="T404" i="3"/>
  <c r="S404" i="3"/>
  <c r="V407" i="3"/>
  <c r="AA406" i="3" s="1"/>
  <c r="U407" i="3"/>
  <c r="Z406" i="3" s="1"/>
  <c r="T407" i="3"/>
  <c r="Y406" i="3" s="1"/>
  <c r="S407" i="3"/>
  <c r="X406" i="3" s="1"/>
  <c r="V406" i="3"/>
  <c r="U406" i="3"/>
  <c r="T406" i="3"/>
  <c r="S406" i="3"/>
  <c r="V409" i="3"/>
  <c r="AA408" i="3" s="1"/>
  <c r="U409" i="3"/>
  <c r="Z408" i="3" s="1"/>
  <c r="T409" i="3"/>
  <c r="Y408" i="3" s="1"/>
  <c r="S409" i="3"/>
  <c r="X408" i="3" s="1"/>
  <c r="V408" i="3"/>
  <c r="U408" i="3"/>
  <c r="T408" i="3"/>
  <c r="S408" i="3"/>
  <c r="V411" i="3"/>
  <c r="U411" i="3"/>
  <c r="T411" i="3"/>
  <c r="S411" i="3"/>
  <c r="V410" i="3"/>
  <c r="U410" i="3"/>
  <c r="T410" i="3"/>
  <c r="S410" i="3"/>
  <c r="V413" i="3"/>
  <c r="U413" i="3"/>
  <c r="T413" i="3"/>
  <c r="S413" i="3"/>
  <c r="V412" i="3"/>
  <c r="U412" i="3"/>
  <c r="T412" i="3"/>
  <c r="S412" i="3"/>
  <c r="V415" i="3"/>
  <c r="U415" i="3"/>
  <c r="T415" i="3"/>
  <c r="S415" i="3"/>
  <c r="V414" i="3"/>
  <c r="U414" i="3"/>
  <c r="T414" i="3"/>
  <c r="S414" i="3"/>
  <c r="V417" i="3"/>
  <c r="U417" i="3"/>
  <c r="T417" i="3"/>
  <c r="S417" i="3"/>
  <c r="V416" i="3"/>
  <c r="U416" i="3"/>
  <c r="T416" i="3"/>
  <c r="S416" i="3"/>
  <c r="V419" i="3"/>
  <c r="U419" i="3"/>
  <c r="T419" i="3"/>
  <c r="S419" i="3"/>
  <c r="V418" i="3"/>
  <c r="U418" i="3"/>
  <c r="T418" i="3"/>
  <c r="S418" i="3"/>
  <c r="V421" i="3"/>
  <c r="U421" i="3"/>
  <c r="T421" i="3"/>
  <c r="S421" i="3"/>
  <c r="V420" i="3"/>
  <c r="U420" i="3"/>
  <c r="T420" i="3"/>
  <c r="S420" i="3"/>
  <c r="V423" i="3"/>
  <c r="U423" i="3"/>
  <c r="T423" i="3"/>
  <c r="S423" i="3"/>
  <c r="V422" i="3"/>
  <c r="U422" i="3"/>
  <c r="T422" i="3"/>
  <c r="S422" i="3"/>
  <c r="V425" i="3"/>
  <c r="U425" i="3"/>
  <c r="T425" i="3"/>
  <c r="S425" i="3"/>
  <c r="V424" i="3"/>
  <c r="U424" i="3"/>
  <c r="T424" i="3"/>
  <c r="S424" i="3"/>
  <c r="V427" i="3"/>
  <c r="U427" i="3"/>
  <c r="T427" i="3"/>
  <c r="S427" i="3"/>
  <c r="V426" i="3"/>
  <c r="U426" i="3"/>
  <c r="T426" i="3"/>
  <c r="S426" i="3"/>
  <c r="V429" i="3"/>
  <c r="U429" i="3"/>
  <c r="T429" i="3"/>
  <c r="S429" i="3"/>
  <c r="V428" i="3"/>
  <c r="U428" i="3"/>
  <c r="T428" i="3"/>
  <c r="S428" i="3"/>
  <c r="V431" i="3"/>
  <c r="U431" i="3"/>
  <c r="T431" i="3"/>
  <c r="S431" i="3"/>
  <c r="V430" i="3"/>
  <c r="U430" i="3"/>
  <c r="T430" i="3"/>
  <c r="S430" i="3"/>
  <c r="V433" i="3"/>
  <c r="U433" i="3"/>
  <c r="T433" i="3"/>
  <c r="S433" i="3"/>
  <c r="V432" i="3"/>
  <c r="U432" i="3"/>
  <c r="T432" i="3"/>
  <c r="S432" i="3"/>
  <c r="V435" i="3"/>
  <c r="U435" i="3"/>
  <c r="T435" i="3"/>
  <c r="S435" i="3"/>
  <c r="V434" i="3"/>
  <c r="U434" i="3"/>
  <c r="T434" i="3"/>
  <c r="S434" i="3"/>
  <c r="V437" i="3"/>
  <c r="U437" i="3"/>
  <c r="T437" i="3"/>
  <c r="S437" i="3"/>
  <c r="V436" i="3"/>
  <c r="U436" i="3"/>
  <c r="T436" i="3"/>
  <c r="S436" i="3"/>
  <c r="V439" i="3"/>
  <c r="U439" i="3"/>
  <c r="T439" i="3"/>
  <c r="S439" i="3"/>
  <c r="V438" i="3"/>
  <c r="U438" i="3"/>
  <c r="T438" i="3"/>
  <c r="S438" i="3"/>
  <c r="V441" i="3"/>
  <c r="U441" i="3"/>
  <c r="T441" i="3"/>
  <c r="S441" i="3"/>
  <c r="V440" i="3"/>
  <c r="U440" i="3"/>
  <c r="T440" i="3"/>
  <c r="S440" i="3"/>
  <c r="V443" i="3"/>
  <c r="U443" i="3"/>
  <c r="T443" i="3"/>
  <c r="S443" i="3"/>
  <c r="V442" i="3"/>
  <c r="U442" i="3"/>
  <c r="T442" i="3"/>
  <c r="S442" i="3"/>
  <c r="V445" i="3"/>
  <c r="U445" i="3"/>
  <c r="T445" i="3"/>
  <c r="S445" i="3"/>
  <c r="V444" i="3"/>
  <c r="U444" i="3"/>
  <c r="T444" i="3"/>
  <c r="S444" i="3"/>
  <c r="V447" i="3"/>
  <c r="U447" i="3"/>
  <c r="T447" i="3"/>
  <c r="S447" i="3"/>
  <c r="V446" i="3"/>
  <c r="U446" i="3"/>
  <c r="T446" i="3"/>
  <c r="S446" i="3"/>
  <c r="V449" i="3"/>
  <c r="U449" i="3"/>
  <c r="T449" i="3"/>
  <c r="S449" i="3"/>
  <c r="V448" i="3"/>
  <c r="U448" i="3"/>
  <c r="T448" i="3"/>
  <c r="S448" i="3"/>
  <c r="V451" i="3"/>
  <c r="U451" i="3"/>
  <c r="T451" i="3"/>
  <c r="S451" i="3"/>
  <c r="V450" i="3"/>
  <c r="U450" i="3"/>
  <c r="T450" i="3"/>
  <c r="S450" i="3"/>
  <c r="V453" i="3"/>
  <c r="U453" i="3"/>
  <c r="T453" i="3"/>
  <c r="S453" i="3"/>
  <c r="V452" i="3"/>
  <c r="U452" i="3"/>
  <c r="T452" i="3"/>
  <c r="S452" i="3"/>
  <c r="V455" i="3"/>
  <c r="U455" i="3"/>
  <c r="T455" i="3"/>
  <c r="S455" i="3"/>
  <c r="V454" i="3"/>
  <c r="U454" i="3"/>
  <c r="T454" i="3"/>
  <c r="S454" i="3"/>
  <c r="V457" i="3"/>
  <c r="U457" i="3"/>
  <c r="T457" i="3"/>
  <c r="S457" i="3"/>
  <c r="V456" i="3"/>
  <c r="U456" i="3"/>
  <c r="T456" i="3"/>
  <c r="S456" i="3"/>
  <c r="V459" i="3"/>
  <c r="U459" i="3"/>
  <c r="T459" i="3"/>
  <c r="S459" i="3"/>
  <c r="V458" i="3"/>
  <c r="U458" i="3"/>
  <c r="T458" i="3"/>
  <c r="S458" i="3"/>
  <c r="V461" i="3"/>
  <c r="U461" i="3"/>
  <c r="T461" i="3"/>
  <c r="S461" i="3"/>
  <c r="V460" i="3"/>
  <c r="U460" i="3"/>
  <c r="T460" i="3"/>
  <c r="S460" i="3"/>
  <c r="V599" i="3"/>
  <c r="U599" i="3"/>
  <c r="T599" i="3"/>
  <c r="S599" i="3"/>
  <c r="V598" i="3"/>
  <c r="U598" i="3"/>
  <c r="T598" i="3"/>
  <c r="S598" i="3"/>
  <c r="V597" i="3"/>
  <c r="AA596" i="3" s="1"/>
  <c r="U597" i="3"/>
  <c r="T597" i="3"/>
  <c r="Y596" i="3" s="1"/>
  <c r="S597" i="3"/>
  <c r="X596" i="3" s="1"/>
  <c r="V596" i="3"/>
  <c r="U596" i="3"/>
  <c r="T596" i="3"/>
  <c r="S596" i="3"/>
  <c r="V595" i="3"/>
  <c r="U595" i="3"/>
  <c r="T595" i="3"/>
  <c r="S595" i="3"/>
  <c r="V594" i="3"/>
  <c r="U594" i="3"/>
  <c r="T594" i="3"/>
  <c r="S594" i="3"/>
  <c r="V593" i="3"/>
  <c r="U593" i="3"/>
  <c r="T593" i="3"/>
  <c r="S593" i="3"/>
  <c r="V592" i="3"/>
  <c r="U592" i="3"/>
  <c r="T592" i="3"/>
  <c r="S592" i="3"/>
  <c r="V591" i="3"/>
  <c r="AA590" i="3" s="1"/>
  <c r="U591" i="3"/>
  <c r="Z590" i="3" s="1"/>
  <c r="T591" i="3"/>
  <c r="Y590" i="3" s="1"/>
  <c r="S591" i="3"/>
  <c r="X590" i="3" s="1"/>
  <c r="V590" i="3"/>
  <c r="U590" i="3"/>
  <c r="T590" i="3"/>
  <c r="S590" i="3"/>
  <c r="V589" i="3"/>
  <c r="U589" i="3"/>
  <c r="T589" i="3"/>
  <c r="S589" i="3"/>
  <c r="V588" i="3"/>
  <c r="U588" i="3"/>
  <c r="T588" i="3"/>
  <c r="S588" i="3"/>
  <c r="V587" i="3"/>
  <c r="U587" i="3"/>
  <c r="T587" i="3"/>
  <c r="S587" i="3"/>
  <c r="V586" i="3"/>
  <c r="U586" i="3"/>
  <c r="T586" i="3"/>
  <c r="S586" i="3"/>
  <c r="V585" i="3"/>
  <c r="U585" i="3"/>
  <c r="T585" i="3"/>
  <c r="S585" i="3"/>
  <c r="V584" i="3"/>
  <c r="U584" i="3"/>
  <c r="T584" i="3"/>
  <c r="S584" i="3"/>
  <c r="V583" i="3"/>
  <c r="AA582" i="3" s="1"/>
  <c r="U583" i="3"/>
  <c r="Z582" i="3" s="1"/>
  <c r="T583" i="3"/>
  <c r="Y582" i="3" s="1"/>
  <c r="S583" i="3"/>
  <c r="X582" i="3" s="1"/>
  <c r="V582" i="3"/>
  <c r="U582" i="3"/>
  <c r="T582" i="3"/>
  <c r="S582" i="3"/>
  <c r="V581" i="3"/>
  <c r="U581" i="3"/>
  <c r="T581" i="3"/>
  <c r="S581" i="3"/>
  <c r="V580" i="3"/>
  <c r="U580" i="3"/>
  <c r="T580" i="3"/>
  <c r="S580" i="3"/>
  <c r="V579" i="3"/>
  <c r="U579" i="3"/>
  <c r="T579" i="3"/>
  <c r="S579" i="3"/>
  <c r="V578" i="3"/>
  <c r="U578" i="3"/>
  <c r="T578" i="3"/>
  <c r="S578" i="3"/>
  <c r="V577" i="3"/>
  <c r="U577" i="3"/>
  <c r="T577" i="3"/>
  <c r="S577" i="3"/>
  <c r="V576" i="3"/>
  <c r="U576" i="3"/>
  <c r="T576" i="3"/>
  <c r="S576" i="3"/>
  <c r="V575" i="3"/>
  <c r="AA574" i="3" s="1"/>
  <c r="U575" i="3"/>
  <c r="Z574" i="3" s="1"/>
  <c r="T575" i="3"/>
  <c r="S575" i="3"/>
  <c r="X574" i="3" s="1"/>
  <c r="V574" i="3"/>
  <c r="U574" i="3"/>
  <c r="T574" i="3"/>
  <c r="S574" i="3"/>
  <c r="V573" i="3"/>
  <c r="U573" i="3"/>
  <c r="T573" i="3"/>
  <c r="S573" i="3"/>
  <c r="V572" i="3"/>
  <c r="U572" i="3"/>
  <c r="T572" i="3"/>
  <c r="S572" i="3"/>
  <c r="V571" i="3"/>
  <c r="U571" i="3"/>
  <c r="T571" i="3"/>
  <c r="S571" i="3"/>
  <c r="V570" i="3"/>
  <c r="U570" i="3"/>
  <c r="T570" i="3"/>
  <c r="S570" i="3"/>
  <c r="V569" i="3"/>
  <c r="U569" i="3"/>
  <c r="T569" i="3"/>
  <c r="S569" i="3"/>
  <c r="V568" i="3"/>
  <c r="U568" i="3"/>
  <c r="T568" i="3"/>
  <c r="S568" i="3"/>
  <c r="V567" i="3"/>
  <c r="AA566" i="3" s="1"/>
  <c r="U567" i="3"/>
  <c r="Z566" i="3" s="1"/>
  <c r="T567" i="3"/>
  <c r="Y566" i="3" s="1"/>
  <c r="S567" i="3"/>
  <c r="X566" i="3" s="1"/>
  <c r="V566" i="3"/>
  <c r="U566" i="3"/>
  <c r="T566" i="3"/>
  <c r="S566" i="3"/>
  <c r="V565" i="3"/>
  <c r="U565" i="3"/>
  <c r="T565" i="3"/>
  <c r="S565" i="3"/>
  <c r="V564" i="3"/>
  <c r="U564" i="3"/>
  <c r="T564" i="3"/>
  <c r="S564" i="3"/>
  <c r="V563" i="3"/>
  <c r="AA562" i="3" s="1"/>
  <c r="U563" i="3"/>
  <c r="Z562" i="3" s="1"/>
  <c r="T563" i="3"/>
  <c r="S563" i="3"/>
  <c r="V562" i="3"/>
  <c r="U562" i="3"/>
  <c r="T562" i="3"/>
  <c r="S562" i="3"/>
  <c r="V561" i="3"/>
  <c r="U561" i="3"/>
  <c r="T561" i="3"/>
  <c r="S561" i="3"/>
  <c r="V560" i="3"/>
  <c r="U560" i="3"/>
  <c r="T560" i="3"/>
  <c r="S560" i="3"/>
  <c r="V559" i="3"/>
  <c r="U559" i="3"/>
  <c r="T559" i="3"/>
  <c r="S559" i="3"/>
  <c r="V558" i="3"/>
  <c r="U558" i="3"/>
  <c r="T558" i="3"/>
  <c r="S558" i="3"/>
  <c r="V557" i="3"/>
  <c r="U557" i="3"/>
  <c r="T557" i="3"/>
  <c r="S557" i="3"/>
  <c r="V556" i="3"/>
  <c r="U556" i="3"/>
  <c r="T556" i="3"/>
  <c r="S556" i="3"/>
  <c r="V555" i="3"/>
  <c r="AA554" i="3" s="1"/>
  <c r="U555" i="3"/>
  <c r="T555" i="3"/>
  <c r="S555" i="3"/>
  <c r="V554" i="3"/>
  <c r="U554" i="3"/>
  <c r="T554" i="3"/>
  <c r="S554" i="3"/>
  <c r="V553" i="3"/>
  <c r="U553" i="3"/>
  <c r="T553" i="3"/>
  <c r="S553" i="3"/>
  <c r="V552" i="3"/>
  <c r="U552" i="3"/>
  <c r="T552" i="3"/>
  <c r="S552" i="3"/>
  <c r="V551" i="3"/>
  <c r="U551" i="3"/>
  <c r="T551" i="3"/>
  <c r="S551" i="3"/>
  <c r="V550" i="3"/>
  <c r="U550" i="3"/>
  <c r="T550" i="3"/>
  <c r="S550" i="3"/>
  <c r="V549" i="3"/>
  <c r="AA548" i="3" s="1"/>
  <c r="U549" i="3"/>
  <c r="Z548" i="3" s="1"/>
  <c r="T549" i="3"/>
  <c r="Y548" i="3" s="1"/>
  <c r="S549" i="3"/>
  <c r="V548" i="3"/>
  <c r="U548" i="3"/>
  <c r="T548" i="3"/>
  <c r="S548" i="3"/>
  <c r="V547" i="3"/>
  <c r="U547" i="3"/>
  <c r="T547" i="3"/>
  <c r="S547" i="3"/>
  <c r="V546" i="3"/>
  <c r="U546" i="3"/>
  <c r="T546" i="3"/>
  <c r="S546" i="3"/>
  <c r="V545" i="3"/>
  <c r="U545" i="3"/>
  <c r="T545" i="3"/>
  <c r="S545" i="3"/>
  <c r="V544" i="3"/>
  <c r="U544" i="3"/>
  <c r="T544" i="3"/>
  <c r="S544" i="3"/>
  <c r="V543" i="3"/>
  <c r="U543" i="3"/>
  <c r="T543" i="3"/>
  <c r="S543" i="3"/>
  <c r="V542" i="3"/>
  <c r="U542" i="3"/>
  <c r="T542" i="3"/>
  <c r="S542" i="3"/>
  <c r="V541" i="3"/>
  <c r="AA540" i="3" s="1"/>
  <c r="U541" i="3"/>
  <c r="Z540" i="3" s="1"/>
  <c r="T541" i="3"/>
  <c r="Y540" i="3" s="1"/>
  <c r="S541" i="3"/>
  <c r="X540" i="3" s="1"/>
  <c r="V540" i="3"/>
  <c r="U540" i="3"/>
  <c r="T540" i="3"/>
  <c r="S540" i="3"/>
  <c r="V539" i="3"/>
  <c r="U539" i="3"/>
  <c r="T539" i="3"/>
  <c r="S539" i="3"/>
  <c r="V538" i="3"/>
  <c r="U538" i="3"/>
  <c r="T538" i="3"/>
  <c r="S538" i="3"/>
  <c r="V537" i="3"/>
  <c r="U537" i="3"/>
  <c r="T537" i="3"/>
  <c r="S537" i="3"/>
  <c r="V536" i="3"/>
  <c r="U536" i="3"/>
  <c r="T536" i="3"/>
  <c r="S536" i="3"/>
  <c r="V535" i="3"/>
  <c r="U535" i="3"/>
  <c r="T535" i="3"/>
  <c r="S535" i="3"/>
  <c r="V534" i="3"/>
  <c r="U534" i="3"/>
  <c r="T534" i="3"/>
  <c r="S534" i="3"/>
  <c r="V533" i="3"/>
  <c r="AA532" i="3" s="1"/>
  <c r="U533" i="3"/>
  <c r="Z532" i="3" s="1"/>
  <c r="T533" i="3"/>
  <c r="S533" i="3"/>
  <c r="V532" i="3"/>
  <c r="U532" i="3"/>
  <c r="T532" i="3"/>
  <c r="S532" i="3"/>
  <c r="V531" i="3"/>
  <c r="U531" i="3"/>
  <c r="T531" i="3"/>
  <c r="S531" i="3"/>
  <c r="V530" i="3"/>
  <c r="U530" i="3"/>
  <c r="T530" i="3"/>
  <c r="S530" i="3"/>
  <c r="V529" i="3"/>
  <c r="U529" i="3"/>
  <c r="T529" i="3"/>
  <c r="S529" i="3"/>
  <c r="V528" i="3"/>
  <c r="U528" i="3"/>
  <c r="T528" i="3"/>
  <c r="S528" i="3"/>
  <c r="V527" i="3"/>
  <c r="U527" i="3"/>
  <c r="T527" i="3"/>
  <c r="S527" i="3"/>
  <c r="V526" i="3"/>
  <c r="U526" i="3"/>
  <c r="T526" i="3"/>
  <c r="S526" i="3"/>
  <c r="V525" i="3"/>
  <c r="U525" i="3"/>
  <c r="T525" i="3"/>
  <c r="S525" i="3"/>
  <c r="V524" i="3"/>
  <c r="U524" i="3"/>
  <c r="T524" i="3"/>
  <c r="S524" i="3"/>
  <c r="V523" i="3"/>
  <c r="U523" i="3"/>
  <c r="T523" i="3"/>
  <c r="S523" i="3"/>
  <c r="V522" i="3"/>
  <c r="U522" i="3"/>
  <c r="T522" i="3"/>
  <c r="S522" i="3"/>
  <c r="V521" i="3"/>
  <c r="AA520" i="3" s="1"/>
  <c r="U521" i="3"/>
  <c r="T521" i="3"/>
  <c r="Y520" i="3" s="1"/>
  <c r="S521" i="3"/>
  <c r="X520" i="3" s="1"/>
  <c r="V520" i="3"/>
  <c r="U520" i="3"/>
  <c r="T520" i="3"/>
  <c r="S520" i="3"/>
  <c r="V519" i="3"/>
  <c r="U519" i="3"/>
  <c r="T519" i="3"/>
  <c r="S519" i="3"/>
  <c r="V518" i="3"/>
  <c r="U518" i="3"/>
  <c r="T518" i="3"/>
  <c r="S518" i="3"/>
  <c r="V517" i="3"/>
  <c r="U517" i="3"/>
  <c r="T517" i="3"/>
  <c r="S517" i="3"/>
  <c r="V516" i="3"/>
  <c r="U516" i="3"/>
  <c r="T516" i="3"/>
  <c r="S516" i="3"/>
  <c r="V515" i="3"/>
  <c r="U515" i="3"/>
  <c r="T515" i="3"/>
  <c r="S515" i="3"/>
  <c r="V514" i="3"/>
  <c r="U514" i="3"/>
  <c r="T514" i="3"/>
  <c r="S514" i="3"/>
  <c r="V513" i="3"/>
  <c r="U513" i="3"/>
  <c r="T513" i="3"/>
  <c r="S513" i="3"/>
  <c r="V512" i="3"/>
  <c r="U512" i="3"/>
  <c r="T512" i="3"/>
  <c r="S512" i="3"/>
  <c r="V511" i="3"/>
  <c r="U511" i="3"/>
  <c r="T511" i="3"/>
  <c r="S511" i="3"/>
  <c r="V510" i="3"/>
  <c r="U510" i="3"/>
  <c r="T510" i="3"/>
  <c r="S510" i="3"/>
  <c r="V509" i="3"/>
  <c r="U509" i="3"/>
  <c r="T509" i="3"/>
  <c r="S509" i="3"/>
  <c r="V508" i="3"/>
  <c r="U508" i="3"/>
  <c r="T508" i="3"/>
  <c r="S508" i="3"/>
  <c r="V507" i="3"/>
  <c r="U507" i="3"/>
  <c r="T507" i="3"/>
  <c r="S507" i="3"/>
  <c r="V506" i="3"/>
  <c r="U506" i="3"/>
  <c r="T506" i="3"/>
  <c r="S506" i="3"/>
  <c r="V505" i="3"/>
  <c r="AA504" i="3" s="1"/>
  <c r="U505" i="3"/>
  <c r="Z504" i="3" s="1"/>
  <c r="T505" i="3"/>
  <c r="Y504" i="3" s="1"/>
  <c r="S505" i="3"/>
  <c r="V504" i="3"/>
  <c r="U504" i="3"/>
  <c r="T504" i="3"/>
  <c r="S504" i="3"/>
  <c r="V503" i="3"/>
  <c r="U503" i="3"/>
  <c r="T503" i="3"/>
  <c r="S503" i="3"/>
  <c r="V502" i="3"/>
  <c r="U502" i="3"/>
  <c r="T502" i="3"/>
  <c r="S502" i="3"/>
  <c r="V501" i="3"/>
  <c r="AA500" i="3" s="1"/>
  <c r="U501" i="3"/>
  <c r="Z500" i="3" s="1"/>
  <c r="T501" i="3"/>
  <c r="Y500" i="3" s="1"/>
  <c r="S501" i="3"/>
  <c r="X500" i="3" s="1"/>
  <c r="V500" i="3"/>
  <c r="U500" i="3"/>
  <c r="T500" i="3"/>
  <c r="S500" i="3"/>
  <c r="V499" i="3"/>
  <c r="U499" i="3"/>
  <c r="T499" i="3"/>
  <c r="S499" i="3"/>
  <c r="V498" i="3"/>
  <c r="U498" i="3"/>
  <c r="T498" i="3"/>
  <c r="S498" i="3"/>
  <c r="V497" i="3"/>
  <c r="U497" i="3"/>
  <c r="T497" i="3"/>
  <c r="S497" i="3"/>
  <c r="V496" i="3"/>
  <c r="U496" i="3"/>
  <c r="T496" i="3"/>
  <c r="S496" i="3"/>
  <c r="V495" i="3"/>
  <c r="U495" i="3"/>
  <c r="T495" i="3"/>
  <c r="S495" i="3"/>
  <c r="V494" i="3"/>
  <c r="U494" i="3"/>
  <c r="T494" i="3"/>
  <c r="S494" i="3"/>
  <c r="V493" i="3"/>
  <c r="AA492" i="3" s="1"/>
  <c r="U493" i="3"/>
  <c r="Z492" i="3" s="1"/>
  <c r="T493" i="3"/>
  <c r="Y492" i="3" s="1"/>
  <c r="S493" i="3"/>
  <c r="V492" i="3"/>
  <c r="U492" i="3"/>
  <c r="T492" i="3"/>
  <c r="S492" i="3"/>
  <c r="V491" i="3"/>
  <c r="U491" i="3"/>
  <c r="T491" i="3"/>
  <c r="S491" i="3"/>
  <c r="V490" i="3"/>
  <c r="U490" i="3"/>
  <c r="T490" i="3"/>
  <c r="S490" i="3"/>
  <c r="V489" i="3"/>
  <c r="AA488" i="3" s="1"/>
  <c r="U489" i="3"/>
  <c r="Z488" i="3" s="1"/>
  <c r="T489" i="3"/>
  <c r="Y488" i="3" s="1"/>
  <c r="S489" i="3"/>
  <c r="X488" i="3" s="1"/>
  <c r="V488" i="3"/>
  <c r="U488" i="3"/>
  <c r="T488" i="3"/>
  <c r="S488" i="3"/>
  <c r="V487" i="3"/>
  <c r="U487" i="3"/>
  <c r="T487" i="3"/>
  <c r="S487" i="3"/>
  <c r="V486" i="3"/>
  <c r="U486" i="3"/>
  <c r="T486" i="3"/>
  <c r="S486" i="3"/>
  <c r="V485" i="3"/>
  <c r="U485" i="3"/>
  <c r="T485" i="3"/>
  <c r="S485" i="3"/>
  <c r="V484" i="3"/>
  <c r="U484" i="3"/>
  <c r="T484" i="3"/>
  <c r="S484" i="3"/>
  <c r="V483" i="3"/>
  <c r="U483" i="3"/>
  <c r="T483" i="3"/>
  <c r="S483" i="3"/>
  <c r="V482" i="3"/>
  <c r="U482" i="3"/>
  <c r="T482" i="3"/>
  <c r="S482" i="3"/>
  <c r="V481" i="3"/>
  <c r="U481" i="3"/>
  <c r="T481" i="3"/>
  <c r="S481" i="3"/>
  <c r="V480" i="3"/>
  <c r="U480" i="3"/>
  <c r="T480" i="3"/>
  <c r="S480" i="3"/>
  <c r="V479" i="3"/>
  <c r="U479" i="3"/>
  <c r="T479" i="3"/>
  <c r="S479" i="3"/>
  <c r="V478" i="3"/>
  <c r="U478" i="3"/>
  <c r="T478" i="3"/>
  <c r="S478" i="3"/>
  <c r="V477" i="3"/>
  <c r="AA476" i="3" s="1"/>
  <c r="U477" i="3"/>
  <c r="Z476" i="3" s="1"/>
  <c r="T477" i="3"/>
  <c r="Y476" i="3" s="1"/>
  <c r="S477" i="3"/>
  <c r="X476" i="3" s="1"/>
  <c r="V476" i="3"/>
  <c r="U476" i="3"/>
  <c r="T476" i="3"/>
  <c r="S476" i="3"/>
  <c r="V475" i="3"/>
  <c r="U475" i="3"/>
  <c r="T475" i="3"/>
  <c r="S475" i="3"/>
  <c r="V474" i="3"/>
  <c r="U474" i="3"/>
  <c r="T474" i="3"/>
  <c r="S474" i="3"/>
  <c r="V473" i="3"/>
  <c r="U473" i="3"/>
  <c r="T473" i="3"/>
  <c r="S473" i="3"/>
  <c r="V472" i="3"/>
  <c r="U472" i="3"/>
  <c r="T472" i="3"/>
  <c r="S472" i="3"/>
  <c r="V471" i="3"/>
  <c r="U471" i="3"/>
  <c r="Z470" i="3" s="1"/>
  <c r="T471" i="3"/>
  <c r="Y470" i="3" s="1"/>
  <c r="S471" i="3"/>
  <c r="X470" i="3" s="1"/>
  <c r="V470" i="3"/>
  <c r="U470" i="3"/>
  <c r="T470" i="3"/>
  <c r="S470" i="3"/>
  <c r="V469" i="3"/>
  <c r="U469" i="3"/>
  <c r="T469" i="3"/>
  <c r="S469" i="3"/>
  <c r="V468" i="3"/>
  <c r="U468" i="3"/>
  <c r="T468" i="3"/>
  <c r="S468" i="3"/>
  <c r="V467" i="3"/>
  <c r="AA466" i="3" s="1"/>
  <c r="U467" i="3"/>
  <c r="Z466" i="3" s="1"/>
  <c r="T467" i="3"/>
  <c r="Y466" i="3" s="1"/>
  <c r="S467" i="3"/>
  <c r="X466" i="3" s="1"/>
  <c r="V466" i="3"/>
  <c r="U466" i="3"/>
  <c r="T466" i="3"/>
  <c r="S466" i="3"/>
  <c r="V465" i="3"/>
  <c r="AA464" i="3" s="1"/>
  <c r="U465" i="3"/>
  <c r="Z464" i="3" s="1"/>
  <c r="T465" i="3"/>
  <c r="Y464" i="3" s="1"/>
  <c r="S465" i="3"/>
  <c r="X464" i="3" s="1"/>
  <c r="V464" i="3"/>
  <c r="U464" i="3"/>
  <c r="T464" i="3"/>
  <c r="S464" i="3"/>
  <c r="V463" i="3"/>
  <c r="AA462" i="3" s="1"/>
  <c r="U463" i="3"/>
  <c r="Z462" i="3" s="1"/>
  <c r="T463" i="3"/>
  <c r="Y462" i="3" s="1"/>
  <c r="S463" i="3"/>
  <c r="X462" i="3" s="1"/>
  <c r="V462" i="3"/>
  <c r="U462" i="3"/>
  <c r="T462" i="3"/>
  <c r="S462" i="3"/>
  <c r="Y554" i="3" l="1"/>
  <c r="Y562" i="3"/>
  <c r="AB127" i="3"/>
  <c r="Y532" i="3"/>
  <c r="X532" i="3"/>
  <c r="X504" i="3"/>
  <c r="AB504" i="3" s="1"/>
  <c r="X492" i="3"/>
  <c r="AB492" i="3" s="1"/>
  <c r="Z520" i="3"/>
  <c r="Z554" i="3"/>
  <c r="AA524" i="3"/>
  <c r="X524" i="3"/>
  <c r="X548" i="3"/>
  <c r="AB548" i="3" s="1"/>
  <c r="X562" i="3"/>
  <c r="AA470" i="3"/>
  <c r="AB470" i="3" s="1"/>
  <c r="Y574" i="3"/>
  <c r="Z524" i="3"/>
  <c r="Z596" i="3"/>
  <c r="AB596" i="3" s="1"/>
  <c r="AB117" i="3"/>
  <c r="AB139" i="3"/>
  <c r="Y524" i="3"/>
  <c r="X554" i="3"/>
  <c r="AB462" i="3"/>
  <c r="AB464" i="3"/>
  <c r="AB466" i="3"/>
  <c r="AB476" i="3"/>
  <c r="AB488" i="3"/>
  <c r="AB500" i="3"/>
  <c r="AB520" i="3"/>
  <c r="AB532" i="3"/>
  <c r="AB540" i="3"/>
  <c r="AB566" i="3"/>
  <c r="AB574" i="3"/>
  <c r="AB582" i="3"/>
  <c r="AB590" i="3"/>
  <c r="AG117" i="3"/>
  <c r="AH117" i="3" s="1"/>
  <c r="X454" i="3"/>
  <c r="AB408" i="3"/>
  <c r="AB406" i="3"/>
  <c r="X480" i="3"/>
  <c r="X428" i="3"/>
  <c r="X400" i="3"/>
  <c r="X394" i="3"/>
  <c r="X384" i="3"/>
  <c r="X374" i="3"/>
  <c r="X364" i="3"/>
  <c r="X358" i="3"/>
  <c r="X352" i="3"/>
  <c r="X344" i="3"/>
  <c r="X336" i="3"/>
  <c r="X330" i="3"/>
  <c r="X324" i="3"/>
  <c r="X434" i="3"/>
  <c r="X422" i="3"/>
  <c r="X410" i="3"/>
  <c r="Y480" i="3"/>
  <c r="Y454" i="3"/>
  <c r="Y448" i="3"/>
  <c r="Y440" i="3"/>
  <c r="Y434" i="3"/>
  <c r="Y428" i="3"/>
  <c r="Y422" i="3"/>
  <c r="Y410" i="3"/>
  <c r="Y400" i="3"/>
  <c r="Y394" i="3"/>
  <c r="Y384" i="3"/>
  <c r="Y374" i="3"/>
  <c r="Y364" i="3"/>
  <c r="Y358" i="3"/>
  <c r="Y352" i="3"/>
  <c r="Y344" i="3"/>
  <c r="Y336" i="3"/>
  <c r="Y330" i="3"/>
  <c r="Y324" i="3"/>
  <c r="X448" i="3"/>
  <c r="X440" i="3"/>
  <c r="Z480" i="3"/>
  <c r="Z454" i="3"/>
  <c r="Z448" i="3"/>
  <c r="Z440" i="3"/>
  <c r="Z434" i="3"/>
  <c r="Z428" i="3"/>
  <c r="Z422" i="3"/>
  <c r="Z410" i="3"/>
  <c r="Z400" i="3"/>
  <c r="Z394" i="3"/>
  <c r="Z384" i="3"/>
  <c r="Z374" i="3"/>
  <c r="Z364" i="3"/>
  <c r="Z358" i="3"/>
  <c r="Z352" i="3"/>
  <c r="Z344" i="3"/>
  <c r="Z336" i="3"/>
  <c r="Z330" i="3"/>
  <c r="Z324" i="3"/>
  <c r="AA480" i="3"/>
  <c r="AA454" i="3"/>
  <c r="AA448" i="3"/>
  <c r="AA440" i="3"/>
  <c r="AA434" i="3"/>
  <c r="AA428" i="3"/>
  <c r="AA422" i="3"/>
  <c r="AA410" i="3"/>
  <c r="AA400" i="3"/>
  <c r="AA394" i="3"/>
  <c r="AA384" i="3"/>
  <c r="AA374" i="3"/>
  <c r="AA364" i="3"/>
  <c r="AA358" i="3"/>
  <c r="AA352" i="3"/>
  <c r="AA344" i="3"/>
  <c r="AA336" i="3"/>
  <c r="AA330" i="3"/>
  <c r="AA324" i="3"/>
  <c r="W503" i="3"/>
  <c r="W463" i="3"/>
  <c r="W464" i="3"/>
  <c r="W466" i="3"/>
  <c r="W469" i="3"/>
  <c r="W471" i="3"/>
  <c r="W473" i="3"/>
  <c r="W475" i="3"/>
  <c r="W477" i="3"/>
  <c r="W479" i="3"/>
  <c r="W481" i="3"/>
  <c r="W483" i="3"/>
  <c r="W485" i="3"/>
  <c r="W486" i="3"/>
  <c r="W489" i="3"/>
  <c r="W491" i="3"/>
  <c r="W493" i="3"/>
  <c r="W495" i="3"/>
  <c r="W497" i="3"/>
  <c r="W499" i="3"/>
  <c r="W501" i="3"/>
  <c r="W504" i="3"/>
  <c r="W506" i="3"/>
  <c r="W511" i="3"/>
  <c r="W507" i="3"/>
  <c r="W510" i="3"/>
  <c r="W462" i="3"/>
  <c r="W465" i="3"/>
  <c r="W467" i="3"/>
  <c r="W468" i="3"/>
  <c r="W470" i="3"/>
  <c r="W472" i="3"/>
  <c r="W474" i="3"/>
  <c r="W476" i="3"/>
  <c r="W478" i="3"/>
  <c r="W480" i="3"/>
  <c r="W482" i="3"/>
  <c r="W484" i="3"/>
  <c r="W487" i="3"/>
  <c r="W488" i="3"/>
  <c r="W490" i="3"/>
  <c r="W492" i="3"/>
  <c r="W494" i="3"/>
  <c r="W496" i="3"/>
  <c r="W498" i="3"/>
  <c r="W500" i="3"/>
  <c r="W502" i="3"/>
  <c r="W505" i="3"/>
  <c r="W508" i="3"/>
  <c r="W509" i="3"/>
  <c r="W512" i="3"/>
  <c r="W515" i="3"/>
  <c r="W518" i="3"/>
  <c r="W519" i="3"/>
  <c r="W522" i="3"/>
  <c r="W526" i="3"/>
  <c r="W528" i="3"/>
  <c r="W531" i="3"/>
  <c r="W534" i="3"/>
  <c r="W536" i="3"/>
  <c r="W539" i="3"/>
  <c r="W542" i="3"/>
  <c r="W545" i="3"/>
  <c r="W548" i="3"/>
  <c r="W552" i="3"/>
  <c r="W553" i="3"/>
  <c r="W556" i="3"/>
  <c r="W560" i="3"/>
  <c r="W563" i="3"/>
  <c r="W566" i="3"/>
  <c r="W568" i="3"/>
  <c r="W571" i="3"/>
  <c r="W574" i="3"/>
  <c r="W577" i="3"/>
  <c r="W580" i="3"/>
  <c r="W583" i="3"/>
  <c r="W586" i="3"/>
  <c r="W590" i="3"/>
  <c r="W593" i="3"/>
  <c r="W594" i="3"/>
  <c r="W597" i="3"/>
  <c r="W599" i="3"/>
  <c r="W461" i="3"/>
  <c r="W459" i="3"/>
  <c r="W454" i="3"/>
  <c r="W453" i="3"/>
  <c r="W451" i="3"/>
  <c r="W449" i="3"/>
  <c r="W445" i="3"/>
  <c r="W442" i="3"/>
  <c r="W441" i="3"/>
  <c r="W438" i="3"/>
  <c r="W437" i="3"/>
  <c r="W435" i="3"/>
  <c r="W433" i="3"/>
  <c r="W430" i="3"/>
  <c r="W429" i="3"/>
  <c r="W427" i="3"/>
  <c r="W425" i="3"/>
  <c r="W423" i="3"/>
  <c r="W421" i="3"/>
  <c r="W419" i="3"/>
  <c r="W417" i="3"/>
  <c r="W415" i="3"/>
  <c r="W413" i="3"/>
  <c r="W411" i="3"/>
  <c r="W409" i="3"/>
  <c r="W405" i="3"/>
  <c r="W402" i="3"/>
  <c r="W401" i="3"/>
  <c r="W399" i="3"/>
  <c r="W394" i="3"/>
  <c r="W392" i="3"/>
  <c r="W391" i="3"/>
  <c r="W389" i="3"/>
  <c r="W384" i="3"/>
  <c r="W383" i="3"/>
  <c r="W381" i="3"/>
  <c r="W376" i="3"/>
  <c r="W375" i="3"/>
  <c r="W373" i="3"/>
  <c r="W371" i="3"/>
  <c r="W366" i="3"/>
  <c r="W365" i="3"/>
  <c r="W363" i="3"/>
  <c r="W358" i="3"/>
  <c r="W357" i="3"/>
  <c r="W354" i="3"/>
  <c r="W353" i="3"/>
  <c r="W351" i="3"/>
  <c r="W349" i="3"/>
  <c r="W346" i="3"/>
  <c r="W344" i="3"/>
  <c r="W342" i="3"/>
  <c r="W340" i="3"/>
  <c r="W335" i="3"/>
  <c r="W333" i="3"/>
  <c r="W331" i="3"/>
  <c r="W329" i="3"/>
  <c r="W327" i="3"/>
  <c r="W325" i="3"/>
  <c r="W513" i="3"/>
  <c r="W516" i="3"/>
  <c r="W521" i="3"/>
  <c r="W524" i="3"/>
  <c r="W527" i="3"/>
  <c r="W530" i="3"/>
  <c r="W533" i="3"/>
  <c r="W537" i="3"/>
  <c r="W541" i="3"/>
  <c r="W544" i="3"/>
  <c r="W547" i="3"/>
  <c r="W550" i="3"/>
  <c r="W555" i="3"/>
  <c r="W558" i="3"/>
  <c r="W561" i="3"/>
  <c r="W565" i="3"/>
  <c r="W569" i="3"/>
  <c r="W572" i="3"/>
  <c r="W576" i="3"/>
  <c r="W579" i="3"/>
  <c r="W582" i="3"/>
  <c r="W585" i="3"/>
  <c r="W588" i="3"/>
  <c r="W592" i="3"/>
  <c r="W596" i="3"/>
  <c r="W460" i="3"/>
  <c r="W456" i="3"/>
  <c r="W452" i="3"/>
  <c r="W447" i="3"/>
  <c r="W407" i="3"/>
  <c r="W400" i="3"/>
  <c r="W397" i="3"/>
  <c r="W390" i="3"/>
  <c r="W386" i="3"/>
  <c r="W382" i="3"/>
  <c r="W379" i="3"/>
  <c r="W374" i="3"/>
  <c r="W372" i="3"/>
  <c r="W368" i="3"/>
  <c r="W364" i="3"/>
  <c r="W361" i="3"/>
  <c r="W356" i="3"/>
  <c r="W355" i="3"/>
  <c r="W350" i="3"/>
  <c r="W348" i="3"/>
  <c r="W347" i="3"/>
  <c r="W345" i="3"/>
  <c r="W343" i="3"/>
  <c r="W341" i="3"/>
  <c r="W338" i="3"/>
  <c r="W339" i="3"/>
  <c r="W336" i="3"/>
  <c r="W337" i="3"/>
  <c r="W334" i="3"/>
  <c r="W332" i="3"/>
  <c r="W330" i="3"/>
  <c r="W328" i="3"/>
  <c r="W326" i="3"/>
  <c r="W324" i="3"/>
  <c r="W514" i="3"/>
  <c r="W517" i="3"/>
  <c r="W520" i="3"/>
  <c r="W523" i="3"/>
  <c r="W525" i="3"/>
  <c r="W529" i="3"/>
  <c r="W532" i="3"/>
  <c r="W535" i="3"/>
  <c r="W538" i="3"/>
  <c r="W540" i="3"/>
  <c r="W543" i="3"/>
  <c r="W546" i="3"/>
  <c r="W549" i="3"/>
  <c r="W551" i="3"/>
  <c r="W554" i="3"/>
  <c r="W557" i="3"/>
  <c r="W559" i="3"/>
  <c r="W562" i="3"/>
  <c r="W564" i="3"/>
  <c r="W567" i="3"/>
  <c r="W570" i="3"/>
  <c r="W573" i="3"/>
  <c r="W575" i="3"/>
  <c r="W578" i="3"/>
  <c r="W581" i="3"/>
  <c r="W584" i="3"/>
  <c r="W587" i="3"/>
  <c r="W589" i="3"/>
  <c r="W591" i="3"/>
  <c r="W595" i="3"/>
  <c r="W598" i="3"/>
  <c r="W458" i="3"/>
  <c r="W457" i="3"/>
  <c r="W455" i="3"/>
  <c r="W450" i="3"/>
  <c r="W448" i="3"/>
  <c r="W446" i="3"/>
  <c r="W444" i="3"/>
  <c r="W443" i="3"/>
  <c r="W440" i="3"/>
  <c r="W439" i="3"/>
  <c r="W436" i="3"/>
  <c r="W434" i="3"/>
  <c r="W432" i="3"/>
  <c r="W431" i="3"/>
  <c r="W428" i="3"/>
  <c r="W426" i="3"/>
  <c r="W424" i="3"/>
  <c r="W422" i="3"/>
  <c r="W420" i="3"/>
  <c r="W418" i="3"/>
  <c r="W416" i="3"/>
  <c r="W414" i="3"/>
  <c r="W412" i="3"/>
  <c r="W410" i="3"/>
  <c r="W408" i="3"/>
  <c r="W406" i="3"/>
  <c r="W404" i="3"/>
  <c r="W403" i="3"/>
  <c r="W398" i="3"/>
  <c r="W396" i="3"/>
  <c r="W395" i="3"/>
  <c r="W393" i="3"/>
  <c r="W388" i="3"/>
  <c r="W387" i="3"/>
  <c r="W385" i="3"/>
  <c r="W380" i="3"/>
  <c r="W378" i="3"/>
  <c r="W377" i="3"/>
  <c r="W370" i="3"/>
  <c r="W369" i="3"/>
  <c r="W367" i="3"/>
  <c r="W362" i="3"/>
  <c r="W360" i="3"/>
  <c r="W359" i="3"/>
  <c r="W352" i="3"/>
  <c r="AB562" i="3" l="1"/>
  <c r="AB554" i="3"/>
  <c r="AB524" i="3"/>
  <c r="AB454" i="3"/>
  <c r="AB480" i="3"/>
  <c r="AB440" i="3"/>
  <c r="AB422" i="3"/>
  <c r="AB448" i="3"/>
  <c r="AB434" i="3"/>
  <c r="AB428" i="3"/>
  <c r="AB410" i="3"/>
  <c r="AB364" i="3"/>
  <c r="AB394" i="3"/>
  <c r="AB344" i="3"/>
  <c r="AB400" i="3"/>
  <c r="AB324" i="3"/>
  <c r="AB352" i="3"/>
  <c r="AB374" i="3"/>
  <c r="AB336" i="3"/>
  <c r="AB330" i="3"/>
  <c r="AB358" i="3"/>
  <c r="AB384" i="3"/>
  <c r="V761" i="3" l="1"/>
  <c r="U761" i="3"/>
  <c r="T761" i="3"/>
  <c r="S761" i="3"/>
  <c r="V760" i="3"/>
  <c r="U760" i="3"/>
  <c r="T760" i="3"/>
  <c r="S760" i="3"/>
  <c r="V759" i="3"/>
  <c r="AA758" i="3" s="1"/>
  <c r="U759" i="3"/>
  <c r="Z758" i="3" s="1"/>
  <c r="T759" i="3"/>
  <c r="Y758" i="3" s="1"/>
  <c r="S759" i="3"/>
  <c r="X758" i="3" s="1"/>
  <c r="V758" i="3"/>
  <c r="U758" i="3"/>
  <c r="T758" i="3"/>
  <c r="S758" i="3"/>
  <c r="V757" i="3"/>
  <c r="AA756" i="3" s="1"/>
  <c r="U757" i="3"/>
  <c r="Z756" i="3" s="1"/>
  <c r="T757" i="3"/>
  <c r="Y756" i="3" s="1"/>
  <c r="S757" i="3"/>
  <c r="X756" i="3" s="1"/>
  <c r="V756" i="3"/>
  <c r="U756" i="3"/>
  <c r="T756" i="3"/>
  <c r="S756" i="3"/>
  <c r="V755" i="3"/>
  <c r="U755" i="3"/>
  <c r="T755" i="3"/>
  <c r="S755" i="3"/>
  <c r="V754" i="3"/>
  <c r="U754" i="3"/>
  <c r="T754" i="3"/>
  <c r="S754" i="3"/>
  <c r="V753" i="3"/>
  <c r="U753" i="3"/>
  <c r="T753" i="3"/>
  <c r="S753" i="3"/>
  <c r="V752" i="3"/>
  <c r="U752" i="3"/>
  <c r="T752" i="3"/>
  <c r="S752" i="3"/>
  <c r="V751" i="3"/>
  <c r="U751" i="3"/>
  <c r="T751" i="3"/>
  <c r="S751" i="3"/>
  <c r="V750" i="3"/>
  <c r="U750" i="3"/>
  <c r="T750" i="3"/>
  <c r="S750" i="3"/>
  <c r="V749" i="3"/>
  <c r="U749" i="3"/>
  <c r="T749" i="3"/>
  <c r="S749" i="3"/>
  <c r="V748" i="3"/>
  <c r="U748" i="3"/>
  <c r="T748" i="3"/>
  <c r="S748" i="3"/>
  <c r="V747" i="3"/>
  <c r="AA746" i="3" s="1"/>
  <c r="U747" i="3"/>
  <c r="Z746" i="3" s="1"/>
  <c r="T747" i="3"/>
  <c r="Y746" i="3" s="1"/>
  <c r="S747" i="3"/>
  <c r="V746" i="3"/>
  <c r="U746" i="3"/>
  <c r="T746" i="3"/>
  <c r="S746" i="3"/>
  <c r="V745" i="3"/>
  <c r="U745" i="3"/>
  <c r="T745" i="3"/>
  <c r="S745" i="3"/>
  <c r="V744" i="3"/>
  <c r="U744" i="3"/>
  <c r="T744" i="3"/>
  <c r="S744" i="3"/>
  <c r="V743" i="3"/>
  <c r="AA742" i="3" s="1"/>
  <c r="U743" i="3"/>
  <c r="T743" i="3"/>
  <c r="Y742" i="3" s="1"/>
  <c r="S743" i="3"/>
  <c r="X742" i="3" s="1"/>
  <c r="V742" i="3"/>
  <c r="U742" i="3"/>
  <c r="T742" i="3"/>
  <c r="S742" i="3"/>
  <c r="V741" i="3"/>
  <c r="AA740" i="3" s="1"/>
  <c r="U741" i="3"/>
  <c r="Z740" i="3" s="1"/>
  <c r="T741" i="3"/>
  <c r="Y740" i="3" s="1"/>
  <c r="S741" i="3"/>
  <c r="X740" i="3" s="1"/>
  <c r="V740" i="3"/>
  <c r="U740" i="3"/>
  <c r="T740" i="3"/>
  <c r="S740" i="3"/>
  <c r="V739" i="3"/>
  <c r="U739" i="3"/>
  <c r="T739" i="3"/>
  <c r="S739" i="3"/>
  <c r="V738" i="3"/>
  <c r="U738" i="3"/>
  <c r="T738" i="3"/>
  <c r="S738" i="3"/>
  <c r="V737" i="3"/>
  <c r="AA736" i="3" s="1"/>
  <c r="U737" i="3"/>
  <c r="Z736" i="3" s="1"/>
  <c r="T737" i="3"/>
  <c r="Y736" i="3" s="1"/>
  <c r="S737" i="3"/>
  <c r="V736" i="3"/>
  <c r="U736" i="3"/>
  <c r="T736" i="3"/>
  <c r="S736" i="3"/>
  <c r="V735" i="3"/>
  <c r="U735" i="3"/>
  <c r="T735" i="3"/>
  <c r="S735" i="3"/>
  <c r="V734" i="3"/>
  <c r="U734" i="3"/>
  <c r="T734" i="3"/>
  <c r="S734" i="3"/>
  <c r="V733" i="3"/>
  <c r="U733" i="3"/>
  <c r="T733" i="3"/>
  <c r="S733" i="3"/>
  <c r="V732" i="3"/>
  <c r="U732" i="3"/>
  <c r="T732" i="3"/>
  <c r="S732" i="3"/>
  <c r="V731" i="3"/>
  <c r="AA730" i="3" s="1"/>
  <c r="U731" i="3"/>
  <c r="Z730" i="3" s="1"/>
  <c r="T731" i="3"/>
  <c r="Y730" i="3" s="1"/>
  <c r="S731" i="3"/>
  <c r="V730" i="3"/>
  <c r="U730" i="3"/>
  <c r="T730" i="3"/>
  <c r="S730" i="3"/>
  <c r="V729" i="3"/>
  <c r="U729" i="3"/>
  <c r="T729" i="3"/>
  <c r="S729" i="3"/>
  <c r="V728" i="3"/>
  <c r="U728" i="3"/>
  <c r="T728" i="3"/>
  <c r="S728" i="3"/>
  <c r="V727" i="3"/>
  <c r="AA726" i="3" s="1"/>
  <c r="U727" i="3"/>
  <c r="Z726" i="3" s="1"/>
  <c r="T727" i="3"/>
  <c r="S727" i="3"/>
  <c r="X726" i="3" s="1"/>
  <c r="V726" i="3"/>
  <c r="U726" i="3"/>
  <c r="T726" i="3"/>
  <c r="S726" i="3"/>
  <c r="V725" i="3"/>
  <c r="U725" i="3"/>
  <c r="T725" i="3"/>
  <c r="S725" i="3"/>
  <c r="V724" i="3"/>
  <c r="U724" i="3"/>
  <c r="T724" i="3"/>
  <c r="S724" i="3"/>
  <c r="V723" i="3"/>
  <c r="AA722" i="3" s="1"/>
  <c r="U723" i="3"/>
  <c r="Z722" i="3" s="1"/>
  <c r="T723" i="3"/>
  <c r="Y722" i="3" s="1"/>
  <c r="S723" i="3"/>
  <c r="X722" i="3" s="1"/>
  <c r="V722" i="3"/>
  <c r="U722" i="3"/>
  <c r="T722" i="3"/>
  <c r="S722" i="3"/>
  <c r="V721" i="3"/>
  <c r="U721" i="3"/>
  <c r="T721" i="3"/>
  <c r="S721" i="3"/>
  <c r="V720" i="3"/>
  <c r="U720" i="3"/>
  <c r="T720" i="3"/>
  <c r="S720" i="3"/>
  <c r="V719" i="3"/>
  <c r="U719" i="3"/>
  <c r="T719" i="3"/>
  <c r="S719" i="3"/>
  <c r="V718" i="3"/>
  <c r="U718" i="3"/>
  <c r="T718" i="3"/>
  <c r="S718" i="3"/>
  <c r="V717" i="3"/>
  <c r="U717" i="3"/>
  <c r="T717" i="3"/>
  <c r="S717" i="3"/>
  <c r="V716" i="3"/>
  <c r="U716" i="3"/>
  <c r="T716" i="3"/>
  <c r="S716" i="3"/>
  <c r="V715" i="3"/>
  <c r="AA714" i="3" s="1"/>
  <c r="U715" i="3"/>
  <c r="Z714" i="3" s="1"/>
  <c r="T715" i="3"/>
  <c r="Y714" i="3" s="1"/>
  <c r="S715" i="3"/>
  <c r="V714" i="3"/>
  <c r="U714" i="3"/>
  <c r="T714" i="3"/>
  <c r="S714" i="3"/>
  <c r="V713" i="3"/>
  <c r="U713" i="3"/>
  <c r="T713" i="3"/>
  <c r="S713" i="3"/>
  <c r="V712" i="3"/>
  <c r="U712" i="3"/>
  <c r="T712" i="3"/>
  <c r="S712" i="3"/>
  <c r="V711" i="3"/>
  <c r="U711" i="3"/>
  <c r="T711" i="3"/>
  <c r="S711" i="3"/>
  <c r="V710" i="3"/>
  <c r="U710" i="3"/>
  <c r="T710" i="3"/>
  <c r="S710" i="3"/>
  <c r="V709" i="3"/>
  <c r="AA708" i="3" s="1"/>
  <c r="U709" i="3"/>
  <c r="Z708" i="3" s="1"/>
  <c r="T709" i="3"/>
  <c r="Y708" i="3" s="1"/>
  <c r="S709" i="3"/>
  <c r="V708" i="3"/>
  <c r="U708" i="3"/>
  <c r="T708" i="3"/>
  <c r="S708" i="3"/>
  <c r="V707" i="3"/>
  <c r="U707" i="3"/>
  <c r="T707" i="3"/>
  <c r="S707" i="3"/>
  <c r="V706" i="3"/>
  <c r="U706" i="3"/>
  <c r="T706" i="3"/>
  <c r="S706" i="3"/>
  <c r="V703" i="3"/>
  <c r="U703" i="3"/>
  <c r="T703" i="3"/>
  <c r="S703" i="3"/>
  <c r="V702" i="3"/>
  <c r="U702" i="3"/>
  <c r="T702" i="3"/>
  <c r="S702" i="3"/>
  <c r="V701" i="3"/>
  <c r="AA700" i="3" s="1"/>
  <c r="U701" i="3"/>
  <c r="Z700" i="3" s="1"/>
  <c r="T701" i="3"/>
  <c r="Y700" i="3" s="1"/>
  <c r="S701" i="3"/>
  <c r="V700" i="3"/>
  <c r="U700" i="3"/>
  <c r="T700" i="3"/>
  <c r="S700" i="3"/>
  <c r="V699" i="3"/>
  <c r="U699" i="3"/>
  <c r="T699" i="3"/>
  <c r="S699" i="3"/>
  <c r="V698" i="3"/>
  <c r="U698" i="3"/>
  <c r="T698" i="3"/>
  <c r="S698" i="3"/>
  <c r="V697" i="3"/>
  <c r="U697" i="3"/>
  <c r="T697" i="3"/>
  <c r="S697" i="3"/>
  <c r="V696" i="3"/>
  <c r="U696" i="3"/>
  <c r="T696" i="3"/>
  <c r="S696" i="3"/>
  <c r="V695" i="3"/>
  <c r="AA694" i="3" s="1"/>
  <c r="U695" i="3"/>
  <c r="Z694" i="3" s="1"/>
  <c r="T695" i="3"/>
  <c r="Y694" i="3" s="1"/>
  <c r="S695" i="3"/>
  <c r="V694" i="3"/>
  <c r="U694" i="3"/>
  <c r="T694" i="3"/>
  <c r="S694" i="3"/>
  <c r="V693" i="3"/>
  <c r="U693" i="3"/>
  <c r="T693" i="3"/>
  <c r="S693" i="3"/>
  <c r="V692" i="3"/>
  <c r="U692" i="3"/>
  <c r="T692" i="3"/>
  <c r="S692" i="3"/>
  <c r="V691" i="3"/>
  <c r="U691" i="3"/>
  <c r="T691" i="3"/>
  <c r="S691" i="3"/>
  <c r="V690" i="3"/>
  <c r="U690" i="3"/>
  <c r="T690" i="3"/>
  <c r="S690" i="3"/>
  <c r="V689" i="3"/>
  <c r="U689" i="3"/>
  <c r="T689" i="3"/>
  <c r="S689" i="3"/>
  <c r="V688" i="3"/>
  <c r="U688" i="3"/>
  <c r="T688" i="3"/>
  <c r="S688" i="3"/>
  <c r="V687" i="3"/>
  <c r="U687" i="3"/>
  <c r="T687" i="3"/>
  <c r="S687" i="3"/>
  <c r="V686" i="3"/>
  <c r="U686" i="3"/>
  <c r="T686" i="3"/>
  <c r="S686" i="3"/>
  <c r="V685" i="3"/>
  <c r="U685" i="3"/>
  <c r="T685" i="3"/>
  <c r="S685" i="3"/>
  <c r="V684" i="3"/>
  <c r="U684" i="3"/>
  <c r="T684" i="3"/>
  <c r="S684" i="3"/>
  <c r="V683" i="3"/>
  <c r="U683" i="3"/>
  <c r="T683" i="3"/>
  <c r="S683" i="3"/>
  <c r="V682" i="3"/>
  <c r="U682" i="3"/>
  <c r="T682" i="3"/>
  <c r="S682" i="3"/>
  <c r="V681" i="3"/>
  <c r="U681" i="3"/>
  <c r="T681" i="3"/>
  <c r="S681" i="3"/>
  <c r="V680" i="3"/>
  <c r="U680" i="3"/>
  <c r="T680" i="3"/>
  <c r="S680" i="3"/>
  <c r="V679" i="3"/>
  <c r="U679" i="3"/>
  <c r="T679" i="3"/>
  <c r="S679" i="3"/>
  <c r="V678" i="3"/>
  <c r="U678" i="3"/>
  <c r="T678" i="3"/>
  <c r="S678" i="3"/>
  <c r="V677" i="3"/>
  <c r="AA676" i="3" s="1"/>
  <c r="U677" i="3"/>
  <c r="T677" i="3"/>
  <c r="Y676" i="3" s="1"/>
  <c r="S677" i="3"/>
  <c r="V676" i="3"/>
  <c r="U676" i="3"/>
  <c r="T676" i="3"/>
  <c r="S676" i="3"/>
  <c r="V675" i="3"/>
  <c r="U675" i="3"/>
  <c r="T675" i="3"/>
  <c r="S675" i="3"/>
  <c r="V674" i="3"/>
  <c r="U674" i="3"/>
  <c r="T674" i="3"/>
  <c r="S674" i="3"/>
  <c r="V673" i="3"/>
  <c r="U673" i="3"/>
  <c r="T673" i="3"/>
  <c r="S673" i="3"/>
  <c r="V672" i="3"/>
  <c r="U672" i="3"/>
  <c r="T672" i="3"/>
  <c r="S672" i="3"/>
  <c r="V671" i="3"/>
  <c r="AA670" i="3" s="1"/>
  <c r="U671" i="3"/>
  <c r="Z670" i="3" s="1"/>
  <c r="T671" i="3"/>
  <c r="Y670" i="3" s="1"/>
  <c r="S671" i="3"/>
  <c r="V670" i="3"/>
  <c r="U670" i="3"/>
  <c r="T670" i="3"/>
  <c r="S670" i="3"/>
  <c r="V669" i="3"/>
  <c r="U669" i="3"/>
  <c r="T669" i="3"/>
  <c r="S669" i="3"/>
  <c r="V668" i="3"/>
  <c r="U668" i="3"/>
  <c r="T668" i="3"/>
  <c r="S668" i="3"/>
  <c r="V667" i="3"/>
  <c r="U667" i="3"/>
  <c r="T667" i="3"/>
  <c r="S667" i="3"/>
  <c r="V666" i="3"/>
  <c r="U666" i="3"/>
  <c r="T666" i="3"/>
  <c r="S666" i="3"/>
  <c r="V665" i="3"/>
  <c r="AA664" i="3" s="1"/>
  <c r="U665" i="3"/>
  <c r="Z664" i="3" s="1"/>
  <c r="T665" i="3"/>
  <c r="Y664" i="3" s="1"/>
  <c r="S665" i="3"/>
  <c r="X664" i="3" s="1"/>
  <c r="V664" i="3"/>
  <c r="U664" i="3"/>
  <c r="T664" i="3"/>
  <c r="S664" i="3"/>
  <c r="V663" i="3"/>
  <c r="U663" i="3"/>
  <c r="T663" i="3"/>
  <c r="S663" i="3"/>
  <c r="V662" i="3"/>
  <c r="U662" i="3"/>
  <c r="T662" i="3"/>
  <c r="S662" i="3"/>
  <c r="V661" i="3"/>
  <c r="AA660" i="3" s="1"/>
  <c r="U661" i="3"/>
  <c r="Z660" i="3" s="1"/>
  <c r="T661" i="3"/>
  <c r="Y660" i="3" s="1"/>
  <c r="S661" i="3"/>
  <c r="V660" i="3"/>
  <c r="U660" i="3"/>
  <c r="T660" i="3"/>
  <c r="S660" i="3"/>
  <c r="V659" i="3"/>
  <c r="U659" i="3"/>
  <c r="T659" i="3"/>
  <c r="S659" i="3"/>
  <c r="V658" i="3"/>
  <c r="U658" i="3"/>
  <c r="T658" i="3"/>
  <c r="S658" i="3"/>
  <c r="V657" i="3"/>
  <c r="U657" i="3"/>
  <c r="T657" i="3"/>
  <c r="S657" i="3"/>
  <c r="V656" i="3"/>
  <c r="U656" i="3"/>
  <c r="T656" i="3"/>
  <c r="S656" i="3"/>
  <c r="V655" i="3"/>
  <c r="AA654" i="3" s="1"/>
  <c r="U655" i="3"/>
  <c r="Z654" i="3" s="1"/>
  <c r="T655" i="3"/>
  <c r="Y654" i="3" s="1"/>
  <c r="S655" i="3"/>
  <c r="V654" i="3"/>
  <c r="U654" i="3"/>
  <c r="T654" i="3"/>
  <c r="S654" i="3"/>
  <c r="V653" i="3"/>
  <c r="U653" i="3"/>
  <c r="T653" i="3"/>
  <c r="S653" i="3"/>
  <c r="V652" i="3"/>
  <c r="U652" i="3"/>
  <c r="T652" i="3"/>
  <c r="S652" i="3"/>
  <c r="V651" i="3"/>
  <c r="U651" i="3"/>
  <c r="T651" i="3"/>
  <c r="S651" i="3"/>
  <c r="V650" i="3"/>
  <c r="U650" i="3"/>
  <c r="T650" i="3"/>
  <c r="S650" i="3"/>
  <c r="V649" i="3"/>
  <c r="U649" i="3"/>
  <c r="T649" i="3"/>
  <c r="S649" i="3"/>
  <c r="V648" i="3"/>
  <c r="U648" i="3"/>
  <c r="T648" i="3"/>
  <c r="S648" i="3"/>
  <c r="V647" i="3"/>
  <c r="AA646" i="3" s="1"/>
  <c r="U647" i="3"/>
  <c r="Z646" i="3" s="1"/>
  <c r="T647" i="3"/>
  <c r="Y646" i="3" s="1"/>
  <c r="S647" i="3"/>
  <c r="V646" i="3"/>
  <c r="U646" i="3"/>
  <c r="T646" i="3"/>
  <c r="S646" i="3"/>
  <c r="V645" i="3"/>
  <c r="U645" i="3"/>
  <c r="T645" i="3"/>
  <c r="S645" i="3"/>
  <c r="V644" i="3"/>
  <c r="U644" i="3"/>
  <c r="T644" i="3"/>
  <c r="S644" i="3"/>
  <c r="V643" i="3"/>
  <c r="U643" i="3"/>
  <c r="T643" i="3"/>
  <c r="S643" i="3"/>
  <c r="V642" i="3"/>
  <c r="U642" i="3"/>
  <c r="T642" i="3"/>
  <c r="S642" i="3"/>
  <c r="V641" i="3"/>
  <c r="AA640" i="3" s="1"/>
  <c r="U641" i="3"/>
  <c r="Z640" i="3" s="1"/>
  <c r="T641" i="3"/>
  <c r="Y640" i="3" s="1"/>
  <c r="S641" i="3"/>
  <c r="V640" i="3"/>
  <c r="U640" i="3"/>
  <c r="T640" i="3"/>
  <c r="S640" i="3"/>
  <c r="V639" i="3"/>
  <c r="U639" i="3"/>
  <c r="T639" i="3"/>
  <c r="S639" i="3"/>
  <c r="V638" i="3"/>
  <c r="U638" i="3"/>
  <c r="T638" i="3"/>
  <c r="S638" i="3"/>
  <c r="V637" i="3"/>
  <c r="U637" i="3"/>
  <c r="T637" i="3"/>
  <c r="S637" i="3"/>
  <c r="V636" i="3"/>
  <c r="U636" i="3"/>
  <c r="T636" i="3"/>
  <c r="S636" i="3"/>
  <c r="V635" i="3"/>
  <c r="U635" i="3"/>
  <c r="T635" i="3"/>
  <c r="S635" i="3"/>
  <c r="V634" i="3"/>
  <c r="U634" i="3"/>
  <c r="T634" i="3"/>
  <c r="S634" i="3"/>
  <c r="V633" i="3"/>
  <c r="AA632" i="3" s="1"/>
  <c r="U633" i="3"/>
  <c r="Z632" i="3" s="1"/>
  <c r="T633" i="3"/>
  <c r="Y632" i="3" s="1"/>
  <c r="S633" i="3"/>
  <c r="V632" i="3"/>
  <c r="U632" i="3"/>
  <c r="T632" i="3"/>
  <c r="S632" i="3"/>
  <c r="V631" i="3"/>
  <c r="U631" i="3"/>
  <c r="T631" i="3"/>
  <c r="S631" i="3"/>
  <c r="V630" i="3"/>
  <c r="U630" i="3"/>
  <c r="T630" i="3"/>
  <c r="S630" i="3"/>
  <c r="V629" i="3"/>
  <c r="U629" i="3"/>
  <c r="T629" i="3"/>
  <c r="S629" i="3"/>
  <c r="V628" i="3"/>
  <c r="U628" i="3"/>
  <c r="T628" i="3"/>
  <c r="S628" i="3"/>
  <c r="V627" i="3"/>
  <c r="U627" i="3"/>
  <c r="T627" i="3"/>
  <c r="S627" i="3"/>
  <c r="V626" i="3"/>
  <c r="U626" i="3"/>
  <c r="T626" i="3"/>
  <c r="S626" i="3"/>
  <c r="V625" i="3"/>
  <c r="AA624" i="3" s="1"/>
  <c r="U625" i="3"/>
  <c r="T625" i="3"/>
  <c r="Y624" i="3" s="1"/>
  <c r="S625" i="3"/>
  <c r="V624" i="3"/>
  <c r="U624" i="3"/>
  <c r="T624" i="3"/>
  <c r="S624" i="3"/>
  <c r="V611" i="3"/>
  <c r="U611" i="3"/>
  <c r="T611" i="3"/>
  <c r="S611" i="3"/>
  <c r="V610" i="3"/>
  <c r="U610" i="3"/>
  <c r="T610" i="3"/>
  <c r="S610" i="3"/>
  <c r="V609" i="3"/>
  <c r="U609" i="3"/>
  <c r="T609" i="3"/>
  <c r="S609" i="3"/>
  <c r="V608" i="3"/>
  <c r="U608" i="3"/>
  <c r="T608" i="3"/>
  <c r="S608" i="3"/>
  <c r="V607" i="3"/>
  <c r="AA606" i="3" s="1"/>
  <c r="U607" i="3"/>
  <c r="Z606" i="3" s="1"/>
  <c r="T607" i="3"/>
  <c r="Y606" i="3" s="1"/>
  <c r="S607" i="3"/>
  <c r="V606" i="3"/>
  <c r="U606" i="3"/>
  <c r="T606" i="3"/>
  <c r="S606" i="3"/>
  <c r="V605" i="3"/>
  <c r="U605" i="3"/>
  <c r="T605" i="3"/>
  <c r="S605" i="3"/>
  <c r="V604" i="3"/>
  <c r="U604" i="3"/>
  <c r="T604" i="3"/>
  <c r="S604" i="3"/>
  <c r="V603" i="3"/>
  <c r="U603" i="3"/>
  <c r="T603" i="3"/>
  <c r="S603" i="3"/>
  <c r="V602" i="3"/>
  <c r="U602" i="3"/>
  <c r="T602" i="3"/>
  <c r="S602" i="3"/>
  <c r="V601" i="3"/>
  <c r="V763" i="3" s="1"/>
  <c r="U601" i="3"/>
  <c r="U763" i="3" s="1"/>
  <c r="T601" i="3"/>
  <c r="T763" i="3" s="1"/>
  <c r="S601" i="3"/>
  <c r="S600" i="3"/>
  <c r="V600" i="3"/>
  <c r="V762" i="3" s="1"/>
  <c r="U600" i="3"/>
  <c r="U762" i="3" s="1"/>
  <c r="T600" i="3"/>
  <c r="T762" i="3" s="1"/>
  <c r="X600" i="3" l="1"/>
  <c r="S763" i="3"/>
  <c r="S762" i="3"/>
  <c r="AA600" i="3"/>
  <c r="Z676" i="3"/>
  <c r="Z742" i="3"/>
  <c r="Y726" i="3"/>
  <c r="AB726" i="3" s="1"/>
  <c r="AB722" i="3"/>
  <c r="AB740" i="3"/>
  <c r="AB742" i="3"/>
  <c r="W600" i="3"/>
  <c r="AA750" i="3"/>
  <c r="W602" i="3"/>
  <c r="W603" i="3"/>
  <c r="W604" i="3"/>
  <c r="W605" i="3"/>
  <c r="W606" i="3"/>
  <c r="W608" i="3"/>
  <c r="W609" i="3"/>
  <c r="W610" i="3"/>
  <c r="W611" i="3"/>
  <c r="W624" i="3"/>
  <c r="W626" i="3"/>
  <c r="Y750" i="3"/>
  <c r="AB756" i="3"/>
  <c r="AB758" i="3"/>
  <c r="AB664" i="3"/>
  <c r="W607" i="3"/>
  <c r="X606" i="3"/>
  <c r="AB606" i="3" s="1"/>
  <c r="W625" i="3"/>
  <c r="X624" i="3"/>
  <c r="W627" i="3"/>
  <c r="W628" i="3"/>
  <c r="W629" i="3"/>
  <c r="W630" i="3"/>
  <c r="W631" i="3"/>
  <c r="W632" i="3"/>
  <c r="W633" i="3"/>
  <c r="W634" i="3"/>
  <c r="W635" i="3"/>
  <c r="W636" i="3"/>
  <c r="W637" i="3"/>
  <c r="W638" i="3"/>
  <c r="W639" i="3"/>
  <c r="W640" i="3"/>
  <c r="W641" i="3"/>
  <c r="W642" i="3"/>
  <c r="W643" i="3"/>
  <c r="W644" i="3"/>
  <c r="W645" i="3"/>
  <c r="W646" i="3"/>
  <c r="W647" i="3"/>
  <c r="X646" i="3"/>
  <c r="AB646" i="3" s="1"/>
  <c r="W648" i="3"/>
  <c r="W649" i="3"/>
  <c r="W650" i="3"/>
  <c r="W651" i="3"/>
  <c r="W652" i="3"/>
  <c r="W653" i="3"/>
  <c r="W654" i="3"/>
  <c r="W655" i="3"/>
  <c r="X654" i="3"/>
  <c r="AB654" i="3" s="1"/>
  <c r="W656" i="3"/>
  <c r="W657" i="3"/>
  <c r="W658" i="3"/>
  <c r="W659" i="3"/>
  <c r="W660" i="3"/>
  <c r="W661" i="3"/>
  <c r="W662" i="3"/>
  <c r="W663" i="3"/>
  <c r="W664" i="3"/>
  <c r="W665" i="3"/>
  <c r="W666" i="3"/>
  <c r="W667" i="3"/>
  <c r="W668" i="3"/>
  <c r="W669" i="3"/>
  <c r="W670" i="3"/>
  <c r="W671" i="3"/>
  <c r="X670" i="3"/>
  <c r="AB670" i="3" s="1"/>
  <c r="W672" i="3"/>
  <c r="W673" i="3"/>
  <c r="W674" i="3"/>
  <c r="W675" i="3"/>
  <c r="W676" i="3"/>
  <c r="W677" i="3"/>
  <c r="X676" i="3"/>
  <c r="AB676" i="3" s="1"/>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6" i="3"/>
  <c r="W707" i="3"/>
  <c r="W708" i="3"/>
  <c r="X632" i="3"/>
  <c r="AB632" i="3" s="1"/>
  <c r="X694" i="3"/>
  <c r="AB694" i="3" s="1"/>
  <c r="Z624" i="3"/>
  <c r="X640" i="3"/>
  <c r="AB640" i="3" s="1"/>
  <c r="X700" i="3"/>
  <c r="AB700" i="3" s="1"/>
  <c r="Y600" i="3"/>
  <c r="W601" i="3"/>
  <c r="Z750" i="3"/>
  <c r="X660" i="3"/>
  <c r="AB660" i="3" s="1"/>
  <c r="Z600"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X708" i="3"/>
  <c r="AB708" i="3" s="1"/>
  <c r="X730" i="3"/>
  <c r="AB730" i="3" s="1"/>
  <c r="X746" i="3"/>
  <c r="AB746" i="3" s="1"/>
  <c r="X714" i="3"/>
  <c r="AB714" i="3" s="1"/>
  <c r="X736" i="3"/>
  <c r="AB736" i="3" s="1"/>
  <c r="X750" i="3"/>
  <c r="AE760" i="3"/>
  <c r="AE758" i="3"/>
  <c r="AE756" i="3"/>
  <c r="AF756" i="3" s="1"/>
  <c r="AG756" i="3" s="1"/>
  <c r="AE754" i="3"/>
  <c r="AE752" i="3"/>
  <c r="AE750" i="3"/>
  <c r="AE748" i="3"/>
  <c r="AE746" i="3"/>
  <c r="AE744" i="3"/>
  <c r="AE742" i="3"/>
  <c r="AE740" i="3"/>
  <c r="AF740" i="3" s="1"/>
  <c r="AE738" i="3"/>
  <c r="AE736" i="3"/>
  <c r="AE734" i="3"/>
  <c r="AE732" i="3"/>
  <c r="AE730" i="3"/>
  <c r="AE728" i="3"/>
  <c r="AE726" i="3"/>
  <c r="AE724" i="3"/>
  <c r="AE722" i="3"/>
  <c r="AE720" i="3"/>
  <c r="AE718" i="3"/>
  <c r="AE716" i="3"/>
  <c r="AE714" i="3"/>
  <c r="AE712" i="3"/>
  <c r="AE710" i="3"/>
  <c r="AE708" i="3"/>
  <c r="AE706" i="3"/>
  <c r="AE702" i="3"/>
  <c r="AE700" i="3"/>
  <c r="AE698" i="3"/>
  <c r="AF698" i="3" s="1"/>
  <c r="AE696" i="3"/>
  <c r="AF696" i="3" s="1"/>
  <c r="AE694" i="3"/>
  <c r="AF694" i="3" s="1"/>
  <c r="AE692" i="3"/>
  <c r="AE690" i="3"/>
  <c r="AE688" i="3"/>
  <c r="AE686" i="3"/>
  <c r="AE684" i="3"/>
  <c r="AE682" i="3"/>
  <c r="AE680" i="3"/>
  <c r="AE678" i="3"/>
  <c r="AE676" i="3"/>
  <c r="AE674" i="3"/>
  <c r="AE672" i="3"/>
  <c r="AE670" i="3"/>
  <c r="AE668" i="3"/>
  <c r="AE666" i="3"/>
  <c r="AE664" i="3"/>
  <c r="AE662" i="3"/>
  <c r="AE660" i="3"/>
  <c r="AE658" i="3"/>
  <c r="AE656" i="3"/>
  <c r="AE654" i="3"/>
  <c r="AE652" i="3"/>
  <c r="AE650" i="3"/>
  <c r="AE648" i="3"/>
  <c r="AE646" i="3"/>
  <c r="AE644" i="3"/>
  <c r="AE642" i="3"/>
  <c r="AE640" i="3"/>
  <c r="AE638" i="3"/>
  <c r="AE636" i="3"/>
  <c r="AE634" i="3"/>
  <c r="AE632" i="3"/>
  <c r="AE630" i="3"/>
  <c r="AE628" i="3"/>
  <c r="AE626" i="3"/>
  <c r="AE624" i="3"/>
  <c r="AE610" i="3"/>
  <c r="AE608" i="3"/>
  <c r="AE606" i="3"/>
  <c r="AE604" i="3"/>
  <c r="AE602" i="3"/>
  <c r="AE600" i="3"/>
  <c r="W762" i="3" l="1"/>
  <c r="W763" i="3"/>
  <c r="AF660" i="3"/>
  <c r="AF726" i="3"/>
  <c r="AG726" i="3" s="1"/>
  <c r="AB600" i="3"/>
  <c r="AF600" i="3"/>
  <c r="AG600" i="3" s="1"/>
  <c r="AF736" i="3"/>
  <c r="AF746" i="3"/>
  <c r="AB750" i="3"/>
  <c r="AF708" i="3"/>
  <c r="AG708" i="3" s="1"/>
  <c r="AF758" i="3"/>
  <c r="AG758" i="3" s="1"/>
  <c r="AB624" i="3"/>
  <c r="AF646" i="3"/>
  <c r="AF654" i="3"/>
  <c r="AF742" i="3"/>
  <c r="AF750" i="3"/>
  <c r="AG750" i="3" s="1"/>
  <c r="AF714" i="3"/>
  <c r="AG714" i="3" s="1"/>
  <c r="AF722" i="3"/>
  <c r="AG722" i="3" s="1"/>
  <c r="AF730" i="3"/>
  <c r="AG730" i="3" s="1"/>
  <c r="T766" i="3"/>
  <c r="T767" i="3" s="1"/>
  <c r="AF624" i="3"/>
  <c r="AG624" i="3" s="1"/>
  <c r="AF632" i="3"/>
  <c r="AF640" i="3"/>
  <c r="AF676" i="3"/>
  <c r="AF700" i="3"/>
  <c r="AG700" i="3" s="1"/>
  <c r="U766" i="3"/>
  <c r="U767" i="3" s="1"/>
  <c r="V766" i="3"/>
  <c r="V767" i="3" s="1"/>
  <c r="AF606" i="3"/>
  <c r="AG606" i="3" s="1"/>
  <c r="AF670" i="3"/>
  <c r="AF664" i="3"/>
  <c r="S766" i="3"/>
  <c r="S767" i="3" s="1"/>
  <c r="W766" i="3" l="1"/>
  <c r="W767" i="3" s="1"/>
  <c r="AG736" i="3"/>
  <c r="AG632" i="3"/>
</calcChain>
</file>

<file path=xl/sharedStrings.xml><?xml version="1.0" encoding="utf-8"?>
<sst xmlns="http://schemas.openxmlformats.org/spreadsheetml/2006/main" count="1784" uniqueCount="968">
  <si>
    <t>2017 MIPG</t>
  </si>
  <si>
    <t>2018-2022 CUATRIENIO</t>
  </si>
  <si>
    <t>Políticas MiPG Decreto 1499 Sept 2017 y Decreto 612 de 2018</t>
  </si>
  <si>
    <t xml:space="preserve">OBJETIVO  INSTITUCIONAL </t>
  </si>
  <si>
    <t># COMP</t>
  </si>
  <si>
    <t xml:space="preserve">COMPROMISO </t>
  </si>
  <si>
    <t># META 
2022 PEI</t>
  </si>
  <si>
    <t>META 2022 PEI</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</si>
  <si>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</si>
  <si>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</si>
  <si>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</si>
  <si>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</si>
  <si>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</si>
  <si>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</si>
  <si>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</si>
  <si>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</si>
  <si>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</si>
  <si>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</si>
  <si>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</si>
  <si>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</si>
  <si>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</si>
  <si>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</si>
  <si>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LIDER OBJETIVO</t>
  </si>
  <si>
    <t>RESPONSABLE Y APOYO DEL LIDER</t>
  </si>
  <si>
    <t>COMENTARIO</t>
  </si>
  <si>
    <t>COMENTARIO  GESTION META 2020</t>
  </si>
  <si>
    <t>COMENTARIO  GESTION  COMPROMISO 2020</t>
  </si>
  <si>
    <t>COMENTARIO  GESTION OBJETIVO INSTITUCIONAL 2020</t>
  </si>
  <si>
    <t>RESPONSABLE EN OAP DE APOYAR EVALUACIÓN</t>
  </si>
  <si>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</si>
  <si>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</si>
  <si>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</si>
  <si>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P</t>
  </si>
  <si>
    <t xml:space="preserve">SECRETARIO GENERAL </t>
  </si>
  <si>
    <t>E</t>
  </si>
  <si>
    <t>Establecer y desarrollar una estructura organizacional debidamente alineada al Plan Estratégico Aeronáutico 2030 a fin de cumplir con el objetivo principal.</t>
  </si>
  <si>
    <t>Diseñar, implementar y documentar el Sistema de Gestión del Conocimiento especializado, como proceso estratégico de la entidad.</t>
  </si>
  <si>
    <t>Implementar en el 100% el Sistema de Gestión del Conocimiento en la Aerocivil</t>
  </si>
  <si>
    <t>Actualización de procesos del Sistema Integrado de Gestión</t>
  </si>
  <si>
    <t xml:space="preserve">Actualización del 100% de los procesos de apoyo del Sistema Integrado de Gestión </t>
  </si>
  <si>
    <t>DIRECTOR (A) ADMINISTRATIVO (A)</t>
  </si>
  <si>
    <t xml:space="preserve">JEFE DE OFICINA AERONAUTICA - CENTRO DE ESTUDIOS AERONÁUTICOS (CEA) </t>
  </si>
  <si>
    <t>JEFE GRUPO DE ARCHIVO GENERAL</t>
  </si>
  <si>
    <t>JEFE OFICINA ASESORA DE PLANEACIÓN</t>
  </si>
  <si>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</si>
  <si>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</si>
  <si>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Implementar una estructura para la integración de aplicaciones utilizadas en la Aerocivil</t>
  </si>
  <si>
    <t>Generar cultura de uso y apropiación de las TIC.</t>
  </si>
  <si>
    <t>Fortalecer  el Sistema de Control Interno.</t>
  </si>
  <si>
    <t>Cerrar el 100% de hallazgos hasta la vigencia 2020.</t>
  </si>
  <si>
    <t>JEFE OFICINA CONTROL INTERNO</t>
  </si>
  <si>
    <t xml:space="preserve">Fortalecer la gestión financiera a través de mejores prácticas </t>
  </si>
  <si>
    <t>Asegurar que los estados financieros y la ejecución presupuestal se ajusten a los parámetros exigidos por la Contaduría General de la Nación</t>
  </si>
  <si>
    <t>DIRECTOR (A) FINANCIERA</t>
  </si>
  <si>
    <t>Revisar y actualizar la Política Anticorrupción y de Atención al Ciudadano</t>
  </si>
  <si>
    <t>Implementar el 100% de la política de anticorrupción.</t>
  </si>
  <si>
    <t>Revisar y fortalecer la gestión jurídica, teniendo en cuenta los aspectos misionales y de apoyo de la entidad</t>
  </si>
  <si>
    <t>Implementar el 100% del Plan de Acción para mitigar el daño antijurídico.</t>
  </si>
  <si>
    <t>JEFE OFICINA ASESORA JURÍDICA</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</si>
  <si>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</si>
  <si>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</si>
  <si>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Fortalecer la coordinación de las Direcciones Regionales con el nivel central mediante una comunicación permanente a través de los puntos de contacto oficiales</t>
  </si>
  <si>
    <t>SUBDIRECTOR (A) GENERAL</t>
  </si>
  <si>
    <t>CUMPLIMIENTO</t>
  </si>
  <si>
    <r>
      <t xml:space="preserve">Mediante:  </t>
    </r>
    <r>
      <rPr>
        <sz val="8"/>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</si>
  <si>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r>
      <t xml:space="preserve">Mediante: </t>
    </r>
    <r>
      <rPr>
        <sz val="8"/>
        <color indexed="9"/>
        <rFont val="Arial"/>
        <family val="2"/>
      </rPr>
      <t>Plan Anticorrupción y de Atención al Ciudadano</t>
    </r>
  </si>
  <si>
    <r>
      <t xml:space="preserve">Mediante: </t>
    </r>
    <r>
      <rPr>
        <sz val="8"/>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</si>
  <si>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META 2022</t>
  </si>
  <si>
    <t>Implementar el proyecto de Fortalecimiento Institucional en el componente de planta de personal en un 30% (3 actividades) 204 empleos</t>
  </si>
  <si>
    <t>Implementar una solución para la gestión de datos que permita administrar integralmente la información.</t>
  </si>
  <si>
    <t>Fortalecer la defensa jurídica de la Entidad.</t>
  </si>
  <si>
    <t xml:space="preserve">Realizar auditoria de suficiencia  para el proceso de Gestión de las Compras y Contrataciones Públicas. </t>
  </si>
  <si>
    <t>Cumplir con la implementación de la política de compras y contratación pública establecida por MIPG</t>
  </si>
  <si>
    <t>Actividades programadas/actividades cumplidas</t>
  </si>
  <si>
    <t xml:space="preserve">Mejorar y adoptar en  el sistema integrado de gestión, los formatos e indicadores para el seguimiento y control en los servicios generales prestados en la Entidad  </t>
  </si>
  <si>
    <t>Depurar  minimo en un 30% los bienes muebles para dar de baja en la Aerocivil</t>
  </si>
  <si>
    <t>Implementar plan de sensibilizaciones a las dependencias correspondientes, frente a el  procedimiento de aseguramiento y  reclamaciones, con apoyo de los corredores.</t>
  </si>
  <si>
    <t>Modernizar el archivo de la UAEAC con la aplicación de los Instrumentos y  Herramientas Archivísticas elaborados, en cumplimiento de la normatividad vigente.</t>
  </si>
  <si>
    <t>(Servicios y/o sistemas de información  interoperando / 10)*100</t>
  </si>
  <si>
    <t xml:space="preserve">2. Definir los indicadores de impacto de la iniciativa de Uso y Apropiación propios para cada Sistema de información y/o Servicios de TI priorizados. </t>
  </si>
  <si>
    <t xml:space="preserve">3. Ejecución y seguimiento a las actividades del cronograma de despliegue de la estrategia de Uso y Apropiación a los sistemas de información y/o servicios de TI priorizados. </t>
  </si>
  <si>
    <t xml:space="preserve"> Ejecución del plan de auditoria 2022 tendiente a fortalecer situaciones que impacten el fenecimiento de la cuenta fiscal</t>
  </si>
  <si>
    <t>Avance de la ejecución del plan de auditoria 2022 tendiente a fortalecer situaciones que impacten el fenecimiento de la cuenta fiscal</t>
  </si>
  <si>
    <t>Auditorias ejecutadas / auditorias programadas *100</t>
  </si>
  <si>
    <t xml:space="preserve">Fenecimiento de cuenta </t>
  </si>
  <si>
    <t>Dictamen de la CGR -Presupuesto y Estados Financieros</t>
  </si>
  <si>
    <t xml:space="preserve">Implementar, hacer seguimiento y evaluar los resultados de la Política de Prevención del daño antijurídico de la Entidad. </t>
  </si>
  <si>
    <t>(Actividades realizadas / Actividades planeadas)* 100</t>
  </si>
  <si>
    <t>1. Evaluar los resultados de la implementación del plan de acción de la Política de Daño Antijurídico 2021</t>
  </si>
  <si>
    <t>Publicación del normograma de la Entidad</t>
  </si>
  <si>
    <t>Porcentaje de avance en la realización de capacitaciones a los apoderados de la Oficina Jurídica.</t>
  </si>
  <si>
    <t>1. Capacitar a los funcionarios de la Oficina Asesora Jurídica en temas técnicos y jurídicos de la Entidad</t>
  </si>
  <si>
    <t>Compilar, sistematizar y difundir la normatividad aplicable a la Entidad</t>
  </si>
  <si>
    <t>p</t>
  </si>
  <si>
    <t>2. Publicar en la pagina web y en el aplicativo Isolucion de la Entidad el normograma.</t>
  </si>
  <si>
    <t>Contar con una base de datos de estudios jurisprudenciales  relevantes para la Entidad.</t>
  </si>
  <si>
    <t>1. Realizar los analisis jurisprudenciales de las sentencias relevantes para la Entidad</t>
  </si>
  <si>
    <t>2. Elaborar una base de datos con caracterización y análisis jurisprudenciales.</t>
  </si>
  <si>
    <t>Implementar un  control y seguimiento de los procesos judiciales y extrajudiciales  con apoyo  de los aplicativos ekogui y orion con el fin de mantener actualizados</t>
  </si>
  <si>
    <t xml:space="preserve">Porcentaje de actualización  y seguimiento de las obligaciones de los procesos judiciales y extrajudiciales. </t>
  </si>
  <si>
    <t>1. Realizar  semestralmente la actualización de la provisión contable en el aplicativo ekogui de todos los procesos judiciales en los que la Entidad actué como demandado</t>
  </si>
  <si>
    <t>2. Realizar auditoria trimestral de los procesos judiciales y extrajudiciales en los que la entidad es parte</t>
  </si>
  <si>
    <t xml:space="preserve">3. Actualizar la matriz de pago de sentencias y conciliaciones </t>
  </si>
  <si>
    <t xml:space="preserve">Realizar seguimiento y control del cumplimiento del PAA </t>
  </si>
  <si>
    <t>Informes rendidos / 4
(Por cada regional Aeronautica)</t>
  </si>
  <si>
    <t xml:space="preserve">1. Planificar cuatro charlas para el personal de los aeropuertos en temas realizadas con la Seguridad Operacional </t>
  </si>
  <si>
    <t>2. Realizar reuniones con las regionales para verificar el abance del cierre de los hallazgos detectados por la contraloria y la oficina de control interno</t>
  </si>
  <si>
    <t>Continuar con la implementación del Sistema de Gestión del Conocimiento en la Aerocivil</t>
  </si>
  <si>
    <t xml:space="preserve">Sistema de Gestión del Conocimiento de la Aerocivil </t>
  </si>
  <si>
    <t xml:space="preserve">2. Implementar la Fase II del Modelo de Relevo Generacional </t>
  </si>
  <si>
    <t>1. Actualizar el mapa de saberes de la política de Gestión del Conocimiento de la Aeronáutica Civil en el marco de la implementación del Fortalecimiento Institucional.</t>
  </si>
  <si>
    <t xml:space="preserve">2. Modificar en el marco de la implementación del Fortalecimiento Institucional el proceso de armonización de la metodología para la gestión del conocimiento en la cooperación Nacional e Internacional </t>
  </si>
  <si>
    <t>1. Realizar inventario de los formatos e indicadores  en el proceso</t>
  </si>
  <si>
    <t xml:space="preserve">2. Analizar y mejorar los formatos e indicadores  para el seguimiento y control en los servicios generales prestados en la Entidad  </t>
  </si>
  <si>
    <t xml:space="preserve">3. Adoptar y socializar  por el sistema integrado de gestión los formatos e indicadores mejorados </t>
  </si>
  <si>
    <t>1. Ejecutar las auditorias de acuerdo con el plan aprobado para la vigencia 2022</t>
  </si>
  <si>
    <t xml:space="preserve">2. Monitorear, analizar y socializar mensualmente la captura e integridad de los datos generados por los proveedores de información Presupuestal y Contable, </t>
  </si>
  <si>
    <t xml:space="preserve">2. Socializar ante Comité Institucional de Gestion y Desempeño el seguimiento de la "Agenda por la Transparencia"  </t>
  </si>
  <si>
    <t xml:space="preserve"> Actualizar el Sistema de Gestión de la entidad con énfasis por procesos y su información documentada, teniendo en cuenta la nueva estructura organizacional de la Entidad y articulada con el cronograma de fortalecimiento implementado por el grupo de Innovación Organizacional</t>
  </si>
  <si>
    <t>Implementación  Fortalecimiento Institucional en el componente de planta 
de personal</t>
  </si>
  <si>
    <t>1. Tramitar ante el Ministerio de Hacienda y Crédito Público la consecución de los recursos necesarios para la provisión de la planta autorizada.</t>
  </si>
  <si>
    <t>2. Continuar con la provisión de la planta autorizada de acuerdo con el Decreto 1294 de 2021 (incluye 204 empleos)</t>
  </si>
  <si>
    <t>Implementar la estrategia de gestión para el cambio y la transformación cultural de la Entidad, en sus ejes de identidad institucional, gestión del cambio y relevo generacional.</t>
  </si>
  <si>
    <t>3. Elaborar el plan de trabajo para el 2022 del Equipo Institucional de Gestión del Conocimiento y la Innovación</t>
  </si>
  <si>
    <t>3. Ejecutar el plan de trabajo para el 2022 del Equipo Institucional de Gestión del Conocimiento y la Innovación</t>
  </si>
  <si>
    <t>2. Gestionar el cierre de los hallazgos hasta la vigencia 2020.</t>
  </si>
  <si>
    <t xml:space="preserve">Porcentaje de avance en la evaluación e implementación de la política de prevención del daño antijurídico. </t>
  </si>
  <si>
    <t>(Número de capacitaciones realizadas/ Número de capacitaciones planeadas)*100</t>
  </si>
  <si>
    <t>Base de datos de estudios jurisprudenciales</t>
  </si>
  <si>
    <t>1 base de datos de estudios jurisprudenciales</t>
  </si>
  <si>
    <t>1. Empoderar a las areas de los resultados de su gestion financiera, mejorando los canales de comunicación con los proveedores y usuarios de la Información Financiera</t>
  </si>
  <si>
    <t>60% de la Agenda por la Transparencia ejecutada</t>
  </si>
  <si>
    <t>(Actividades Ejecutadas/Actividades Programadas)*100%</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</si>
  <si>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</si>
  <si>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 xml:space="preserve">% de ejecucion Presupuestal cumplido a diciembre </t>
  </si>
  <si>
    <t>(Presupuesto ejecutado/Presupuesto asignado)*100%</t>
  </si>
  <si>
    <t>Recursos Aprobados
No. de empleos provistos / No. empleos de la planta de personal programado (204)
% de avance del Plan de trabajo Concurso de méritos</t>
  </si>
  <si>
    <t>Estrategia de gestión para el cambio y la transformación cultural de la Aerocivil implementada</t>
  </si>
  <si>
    <r>
      <t>Número de actividades ejecutadas/ Total de actividades programadas para la vigencia 2022
Documento técnico de la implementación del Modelo de Relevo Generacional
Una herramienta</t>
    </r>
    <r>
      <rPr>
        <sz val="8"/>
        <color rgb="FFFF0000"/>
        <rFont val="Arial"/>
        <family val="2"/>
      </rPr>
      <t xml:space="preserve"> </t>
    </r>
    <r>
      <rPr>
        <sz val="8"/>
        <rFont val="Arial"/>
        <family val="2"/>
      </rPr>
      <t xml:space="preserve">de medición de impacto de las acciones  correspondientes a la intervención por grupo y proceso y eje transversal diseñada </t>
    </r>
  </si>
  <si>
    <t>Mapa de saberes actualizado a la nueva estructura de la entidad. 
Documento técnico con la metodología para la gestión del conocimiento en la cooperación Nacional e Internacional artículado con  la nueva estructura de la entidad. 
Número de actividades ejecutadas/ Total de actividades programadas para la vigencia 2022</t>
  </si>
  <si>
    <t>1 concepto de suficiencia</t>
  </si>
  <si>
    <t xml:space="preserve">Cumplimiento plan de actividades de la política de compras y contratación pública </t>
  </si>
  <si>
    <t>Actividades cumplidas /actividades programadas</t>
  </si>
  <si>
    <t>Formatos  implementados</t>
  </si>
  <si>
    <t>Formatos implementados/formatos programados por implemetar</t>
  </si>
  <si>
    <t xml:space="preserve"> Indicadores implementados</t>
  </si>
  <si>
    <t>Socializacion del proceso actualizado</t>
  </si>
  <si>
    <t xml:space="preserve">
% avancesocializacion del proceso actualizado </t>
  </si>
  <si>
    <t>Implementar un aplicativo que sistematice y optimice  la  administración de las solictudes de los servicios generales, reporte de siniestros, y suministros de almacén</t>
  </si>
  <si>
    <t>1 aplicativo implementado</t>
  </si>
  <si>
    <t>% avance de implementación del aplicativo</t>
  </si>
  <si>
    <t xml:space="preserve"> 30% de los bienes muebles dados de baja   </t>
  </si>
  <si>
    <t>Bienes dados de baja/total de bienes programados para dar de baja</t>
  </si>
  <si>
    <t>Actividades cumplidas del plan de sesibilizaciones implementadas/total actividades programadas del plan de sesibilizaciones por implementar</t>
  </si>
  <si>
    <t>Mejorar y mantener las sedes locativas de Mariquita, Santa Marta, Rio Negro y NEAA</t>
  </si>
  <si>
    <t>4 Sedes intervenidas</t>
  </si>
  <si>
    <t>sedes intervenidas / total sedes programadas</t>
  </si>
  <si>
    <t xml:space="preserve">3 instrumentos archivísticos implementados </t>
  </si>
  <si>
    <t>Instrumentos archivísticos implementados /   Instrumentos archivísticos programados</t>
  </si>
  <si>
    <t>1 herramienta archivística implementada</t>
  </si>
  <si>
    <t>1 Herramienta archivística implementada</t>
  </si>
  <si>
    <t>Procesos actualizados</t>
  </si>
  <si>
    <t>(Documentos realizados /  Documentos  programados)*100</t>
  </si>
  <si>
    <t>1. Revisar y Actualizar las caracterizaciones de los procesos del Sistema de Gestión  .</t>
  </si>
  <si>
    <t xml:space="preserve">2. Revisión y Actualización de la Información Documentada de los procesos , de acuerdo con el cronograma de Fortalecimiento Institucional </t>
  </si>
  <si>
    <t>3. Definir los indicadores del Sistema de Gestión para los procesos</t>
  </si>
  <si>
    <t>Dominios de información priorizados e implementados</t>
  </si>
  <si>
    <t>(Dominios de información implementados / 5 Dominios de información priorizados)*100</t>
  </si>
  <si>
    <t>1. Implementar el MDM (Gestión de datos maestros) para los cinco (5) dominios de información priorizados (Licencias de personal aeronáutico, Aeródromos, Aeronaves, Servicios y personas).</t>
  </si>
  <si>
    <t>2. Realizar la puesta en producción del MDM (Gestión de datos maestros) para los cinco (5) dominios de información priorizados. (Licencias de personal aeronáutico, Aeródromos, Aeronaves, Servicios y personas).</t>
  </si>
  <si>
    <t>3. Realizar la transferencia de conocimientos, estabilización y monitoreo del MDM (Gestión de datos maestros) de acuerdo al plan de formación que se establezca.</t>
  </si>
  <si>
    <t>Lograr la interoperabilidad interna y externa de 10 servicios y/o sistemas de información (detallados) utilizados en la Aerocivil.</t>
  </si>
  <si>
    <t>10 Servicios y/o sistemas de información interoperando</t>
  </si>
  <si>
    <t>1. Construir los Servicios de interoperabilidad APIs para el consumo de datos maestros de los dominios de información priorizados  (Licencias de personal aeronáutico, Aeródromos, Aeronaves, Servicios y personas).</t>
  </si>
  <si>
    <t>2. Realizar ajustes a los sistemas de información para tomar los datos maestros de los dominios de información priorizados ( (Licencias de personal aeronáutico, Aeródromos, Aeronaves, Servicios y personas), para interoperar con los APIs implementados en el MDM</t>
  </si>
  <si>
    <t>3. Realizar los procesos de interoperabilidad entre los servicios y/o sistemas de información y el MDM para el consumo de los datos maestros de los dominios de información priorizados  (Licencias de personal aeronáutico, Aeródromos, Aeronaves, Servicios y personas).</t>
  </si>
  <si>
    <t>Reducir en un 15% la brecha existente en el uso y Apropiación en dos servicios T.I y/o sistemas de información 
(SIGA y SIMOA).</t>
  </si>
  <si>
    <t>15% de Reducción de brecha existente en el uso y Apropiación en  
(SIGA y SIMOA).</t>
  </si>
  <si>
    <t>-Uso y Apropiacion SIGA: % Brecha inicial - % Brecha final
-Uso y Apropiación SIMOA: % Brecha inicial  - % Brecha final</t>
  </si>
  <si>
    <t>1. Realizar el análisis y el diagnostico del estado actual (AS-IS) del uso y apropiación de los sistemas de información o servicios de TI priorizados para conocer la brecha existente.</t>
  </si>
  <si>
    <t xml:space="preserve">4. Realizar la medición de los resultados de la estrategia de Uso y apropiación,  identificando el % de reducción de la brecha. </t>
  </si>
  <si>
    <t>Brindar orientación y acompañamiento a los proveedores de la Información presupuestal y Contable a fín de lograr el fenecimiento de la cuen ta anual por parte de la CGR</t>
  </si>
  <si>
    <t xml:space="preserve">Ejecutar en un 60% " La Agenda por la Transparencia" implementado la Política de Transparencia, Anticorrupción y de Atención al Ciudadano en la Aerocivil. </t>
  </si>
  <si>
    <t>1. Documentar  con el acompañamiento de la Secretaría de Transparencia los compromisos institucionales  en el marco de una  "Agenda por la Transparencia" de la Aerocivil dirigida a implementar la Política Anticorrupción y de Atención al Ciudadano.</t>
  </si>
  <si>
    <t>3. Implementar los instrumentos del DAFP y  la Secretaria de Transparencia para la construcción de la Politica Anticorrupción de la Entidad</t>
  </si>
  <si>
    <t>2. Seguimiento y control al cronograma del plan de acción de la política de prevención del daño antijurídico 2022</t>
  </si>
  <si>
    <t xml:space="preserve"> 1 Normograma publicado</t>
  </si>
  <si>
    <t>1. Elaborar el normograma de la Entidad (excepto normas aeronáuticas)</t>
  </si>
  <si>
    <t>Realizar seguimiento a la ejecución presupuestal de los recursos asignados y seguimiento al cumplimiento en la ejecución del Plan Anual de Adquisiciones de los contratos a cargo de cada regional.</t>
  </si>
  <si>
    <t>Realizar el seguimiento y control administrativo a la gestion de las regionales para verificar su cumplimiento</t>
  </si>
  <si>
    <t>24 informes</t>
  </si>
  <si>
    <t xml:space="preserve">1. Continuar con la ejecución de las actividades de gestión del cambio correspondientes a la intervención por grupo y proceso en los 3 ejes  </t>
  </si>
  <si>
    <t xml:space="preserve">3. Diseñar la herramienta para medir el impacto de las acciones correspondientes a la intervención por grupo y proceso y eje transversal  </t>
  </si>
  <si>
    <t>PLANEACIÓN INSTITUCIONAL</t>
  </si>
  <si>
    <t>3. COMPETITIVIDAD : 
 Desarrollar políticas públicas y estrategias que fortalezcan el factor de productividad del transporte aéreo y estimulen los servicios para el crecimiento de la aviación civil en Colombia.</t>
  </si>
  <si>
    <t xml:space="preserve">Simplificar y racionalizar el esquema de costos del transporte aéreo asociado a la carga tributaria, parafiscales y de sobretasas, a través del desarrollo de políticas públicas. </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</si>
  <si>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</si>
  <si>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de Trámites</t>
  </si>
  <si>
    <t xml:space="preserve">Ds
Automatización de trámites
</t>
  </si>
  <si>
    <t xml:space="preserve">
# de procesos automatizados / # de procesos pogramados</t>
  </si>
  <si>
    <t>1. Realizar Mesas de trabajo con la Dirección de  informática.</t>
  </si>
  <si>
    <t>2.  Informe final de proyecto de automatización de la OTA.</t>
  </si>
  <si>
    <t xml:space="preserve">Propuesta preliminar de Plan Estrátegico de Logística de carga </t>
  </si>
  <si>
    <t xml:space="preserve">Plan Estratégico preliminar de  Logística de carga </t>
  </si>
  <si>
    <t xml:space="preserve"> Documento Plan Estratégico preliminar de  Logística de carga </t>
  </si>
  <si>
    <t>1. Definición Estructura y objetivos del Plan</t>
  </si>
  <si>
    <t>2. Desarrollo contenido del Plan de acuerdo con el cronograma</t>
  </si>
  <si>
    <t xml:space="preserve">3. Versión Preliminar del Plan Estratégico de logística de carga </t>
  </si>
  <si>
    <t>Implementar el 100% de las recomendaciones del documento que presenta fórmulas  de incentivos, que incluyan nuevos servicios y/o tarifas aeroportuarias más competitivas,</t>
  </si>
  <si>
    <t>Implementar el Estudio de Análisis Red Aeroportuaria para optimización.</t>
  </si>
  <si>
    <t xml:space="preserve">Diseño de alternativas comerciales sobre los aeropuertos focalizados </t>
  </si>
  <si>
    <t xml:space="preserve">Plan Comercial </t>
  </si>
  <si>
    <t>1. Analizar las alternativas comerciales en los aeropuertos focalizados, como insumo para las mesas de trabajo.</t>
  </si>
  <si>
    <t>2. Desarrollar actividades de soporte comercial.</t>
  </si>
  <si>
    <t>3. Entregar el diseño de alternativas comerciales a las mesas de trabajo y/o Comité Directivo.</t>
  </si>
  <si>
    <t>Lograr un mercado competitivo de prestadores de servicio, a través de la simplificación de regulaciones, la eliminación de barreras al crecimiento y la promoción del ingreso de nuevas inversiones en las actividades de la aviación civil.</t>
  </si>
  <si>
    <t xml:space="preserve">Aplicar la simplificación de los trámites y requisitos en el 100%  </t>
  </si>
  <si>
    <t>Realizar Monitoreo de aeropuertos Nivel III</t>
  </si>
  <si>
    <t>Consolidación subcomité de Cumplimiento de Slots</t>
  </si>
  <si>
    <t># de mesas realizadas / # de mesas programadas*100</t>
  </si>
  <si>
    <t>1. Realizar Mesa de trabajo Bimensual  (subcomité de Slots)</t>
  </si>
  <si>
    <t>2. Elaborar Reporte dirigido al Grupo de Vigilancia sobre incumplimiento en materia de Slots</t>
  </si>
  <si>
    <t>3. Presentar Documento con analisis para uso interno</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</si>
  <si>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</si>
  <si>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</si>
  <si>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Poner en marcha el 100%  de los acuerdos alcanzados  en las mesas de  concertación con el DNP,  Ministerio de Transporte,  Ministerio de Minas y  Energía</t>
  </si>
  <si>
    <t xml:space="preserve">Acuerdos establecidos </t>
  </si>
  <si>
    <t>Documento con Acuerdos Establecidos</t>
  </si>
  <si>
    <t xml:space="preserve">1. Convocar a las partes interesadas en las mesas de trabajo.
</t>
  </si>
  <si>
    <t>2. Preparar y desarrollar las mesas de trabajo.</t>
  </si>
  <si>
    <t>3. Elaborar y hacer entrega formal de documento con acuerdos establecidos.</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</si>
  <si>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</si>
  <si>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Realizar seguimiento a la implementación del 100% de los resultados del análisis  y recomendaciónes sobre la optimización de la reducción sustancial del costo hora-bloque por equipo en términos reales, en los aspectos relacionados con la Aerocivil.</t>
  </si>
  <si>
    <t>Transporte Aereo reitera que en el marco de sus competencias no es factible liderar esta meta. Propone nuevamente a la oficina de comercialización o la eliminación de la misma</t>
  </si>
  <si>
    <t>Actualizar y renovar en el 100% el Sistema de Información de atención al usuario.</t>
  </si>
  <si>
    <t>Capacitar y acompañar a los operadores aereos y a  los funcionarios del grupo de atencion al usuario en los diferentes aeropuertos del Pais.</t>
  </si>
  <si>
    <t xml:space="preserve">Capacitación los operadores aereos y a  los funcionarios del grupo de atencion al usuario </t>
  </si>
  <si>
    <t>1. Diseño de Plan de Capacitación de necesidades reales</t>
  </si>
  <si>
    <t xml:space="preserve">Contar con mecanismos efectivos para la protección de los derechos de los usuarios, frente a los servicios ofrecidos en el transporte aéreo, para mejorar la calidad y satisfacción de éstos.  </t>
  </si>
  <si>
    <t>2. Preparación de la campaña</t>
  </si>
  <si>
    <t>3. Ejecución de 6 campañas</t>
  </si>
  <si>
    <t>4. Documento de conclusiones producto de las campañas realizadas (Informe que eviencie las intermediaciones realizadas en cada trimestre)</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</si>
  <si>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</si>
  <si>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</si>
  <si>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Implementar en 2 aeropuertos el Sistema de Información Comercial.</t>
  </si>
  <si>
    <t>Sistema de información comercial en 2 aeropuertos .</t>
  </si>
  <si>
    <t>Sistema de información implementado</t>
  </si>
  <si>
    <t>2. Participar desde la competencia en mesas de trabajo con las dependencias seleccionadas por Aerocivil.</t>
  </si>
  <si>
    <t>3. Entregar un documento con estrategias comerciales.</t>
  </si>
  <si>
    <t xml:space="preserve">Promover la aviación general como un segmento complementario de la actividad aérea, facilitando el acceso a las infraestructuras especiales, para potencializar éste tipo de servicio. </t>
  </si>
  <si>
    <t xml:space="preserve">
Ajustar con las Areas competentes el Plan Estratégico de Aviación General a nivel interno de la entidad para su correspondiente analisis y ajuste necesario.</t>
  </si>
  <si>
    <t>Plan Estratégico de Aviación General</t>
  </si>
  <si>
    <t xml:space="preserve">Documento Plan Estratégico de Aviación General </t>
  </si>
  <si>
    <t xml:space="preserve">1. Revisar y ajustar el Plan Estratégico de Aviación General para Colombia, por cada una de las áreas Tecnicas involucradas de la entidad para su implementación y ejecución: Autoridad, Infraestructura, Secretaria de Autoridad Aeronáutica, Secretaria de servicios a la Navegación Aerea,  Secretaria de Servicios Aeroportuarios entre otras Areas. </t>
  </si>
  <si>
    <t>2. Ajuste y corrección del documento Plan Estratégico de Aviación General para Colombia de acuerdo a observaciones y conceptos de las áreas tecnicas Aerocivil.</t>
  </si>
  <si>
    <t>3. Socializar el Plan Estratégico de Aviación General para Colombia, con la comunidad Aeronáutica y con los diferentes Stakeholders.</t>
  </si>
  <si>
    <t xml:space="preserve">4. Realizar la entrega del "Plan Estratégico de Aviación General para Colombia" revisado y ajustado, a las areas tecnicas para su implementación y ejecución: Secretaria de Autoridad Aeronáutica, Secretaria de servicios a la Navegación Aerea,  Secretaria de Servicios Aeroportuarios entre otras.   </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</si>
  <si>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</si>
  <si>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</si>
  <si>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</si>
  <si>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Implementacion de los sistemas CNS-ATM</t>
  </si>
  <si>
    <t>% actividades ejecutadas/%actividades programadas</t>
  </si>
  <si>
    <t>1. Gestionar las adquisiciones, implementaciones e intervenciones de los sistemas de Comunicaciones Aeronaticas</t>
  </si>
  <si>
    <t xml:space="preserve">2. Gestionar las adquisiciones, implementaciones e intervenciones de los sistemas de Radioayudas </t>
  </si>
  <si>
    <t>3. Gestionar las adquisiciones, implementaciones e intervenciones de los sistemas de Vigilancia y automatizacón</t>
  </si>
  <si>
    <t>4.  Avanzar en la implementación del sistema AIM. (Gestion de la información Aeronáutica)</t>
  </si>
  <si>
    <t>Mantener los sistemas CNS - MET bajo los parametros requeridos de :disponibilidad, continuidad e integridad</t>
  </si>
  <si>
    <t xml:space="preserve">Nivel de Servicios continuo de los sistemas de  CNS-MET </t>
  </si>
  <si>
    <t>1. Avanzar en el desarrollo de una política de sostenibilidad y mantenimeinto aeronáutico</t>
  </si>
  <si>
    <t>2. Gestionar la herramienta SIMOA, Para habilitar la funcionalidad de los tableros de control y los indicadores de disponibilidad de equipos y servicios de los sistemas CNS-MET desde nivel central</t>
  </si>
  <si>
    <t>3. Gestionar la herramienta SIMOA, Para habilitar la funcionalidad de los tableros de control y los indicadores de disponibilidad de equipos y servicios de los sistemas CNS-MET desde las regionales</t>
  </si>
  <si>
    <t>4. Elaborar diagnostico y establecer plan de mejoramiento y mantenimiento de  sistema CNS-MET, atendiendo las políticas de austeridad en el gasto</t>
  </si>
  <si>
    <t>5. Desarrollar  mesas de trabajo mensuales interoperativas para evaluar la eficiencia de los sistemas  CNS-MET, energía, infraestructura fisíca, ambiental e inmuebles, para socializar los resultados de los gastos asociados. (SIMOA)</t>
  </si>
  <si>
    <t>6. Realizar las gestiones necesarias para garantizar la disponibilidad de  los servicios (levantar facilidades o indicadores de servicios)  para la navegación aérea prestados a través de los sistemas CNS - MET</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</si>
  <si>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</si>
  <si>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</si>
  <si>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Desarrollar el concepto opereacional para el
Área terminal de Bogotá.</t>
  </si>
  <si>
    <t xml:space="preserve">Alcanzar la capacidad de adaptación y flexibilidad de las operaciones aéreas en los aeropuertos y el Sistema Nacional del Espacio Aéreo, como elemento fundamental para responder a los efectos del cambio climático. </t>
  </si>
  <si>
    <t>Adaptar los sistemas disponibles para mejorar la
prestación del servicio de gestión de afluencia de tránsito
aéreo y capacidad.</t>
  </si>
  <si>
    <t>ATFCM optimizada</t>
  </si>
  <si>
    <t xml:space="preserve">1. Realizar seguimiento a la actualización del sistema de gestión de flujo </t>
  </si>
  <si>
    <t xml:space="preserve">2. Verificar que los modulos nuevos sean integrados al sistema. </t>
  </si>
  <si>
    <t>3. Desarrollar los procesos de toma de decisiones colaborativas -CDM, con las aerolineas y otros actores.</t>
  </si>
  <si>
    <t>Fortalecer el sistema de información meteorológica.</t>
  </si>
  <si>
    <t>Servicios y sistemas MET mejorados</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</si>
  <si>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</si>
  <si>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</si>
  <si>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</si>
  <si>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Infraestrutura Ciudad Region</t>
  </si>
  <si>
    <t>1. INTEGRAR los sistemas de Meteorologia para lograr la operación continua deL AEROPUERTO EDR</t>
  </si>
  <si>
    <t>2. AVANZAR EN LA IMPLEMENTACION DE LOS RESULTADOS DE LOS  E&amp;D para: la ext. Pista 13l/31r, constr. Twy y calles de salida rápida; e&amp;d para: la adecuación de franjas</t>
  </si>
  <si>
    <t>4.  Coordinar y hacer seguimiento al cronograma y hoja de ruta de las  IP presentadas a la ANI, para la cuidad Región en la Sabana de Bogotá.</t>
  </si>
  <si>
    <t>Aumentar o mejorar la capacidad de la Ciudad Región</t>
  </si>
  <si>
    <t xml:space="preserve">  Capacidad Mejorada Ciudad Region</t>
  </si>
  <si>
    <t xml:space="preserve">2. Gestionar la contratación  del proyecto de mejoramiento y mantenimiento de la Infraestructura para el aeropuerto Guaymaral. </t>
  </si>
  <si>
    <t>3. Elaborar diagnóstico y establecer plan de mejoramiento y mantenimiento de la infraestructura aeroportuaria de los aeropuertos de la ciudad Región en el SIMOA.</t>
  </si>
  <si>
    <t>Desarrollar la infraestructura para centros de conexión (HUBs) complementarios para la aviación continental, que provean servicios punto a punto a los más importantes nodos internacionales.  (JMC-CLO)</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</si>
  <si>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</si>
  <si>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</si>
  <si>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realizada</t>
  </si>
  <si>
    <t>1. Realizar levantamiento topográfico y valoración de terrenos. (revisar en diciembre decreto de liquidación de presupuesto 2022)</t>
  </si>
  <si>
    <t>Avanzar en la ejecución y desarrollo de la infraestructura planificada para aeropuerto de José María Cordova</t>
  </si>
  <si>
    <t xml:space="preserve">Monitorear y realizar seguimiento a la APP-IP y/o obra pública al 100% del programa de inversiones ajustado del Plan Maestro Aeroportuario del aeropuerto Alfonso Bonilla Aragón para el periodo </t>
  </si>
  <si>
    <t>Mejorar la infraestructura del Aeropuerto troncal  1 Alfonso Bonilla Aragón</t>
  </si>
  <si>
    <t>Aeropuertos troncales mejorados</t>
  </si>
  <si>
    <t>1. Mantener la infraestructura no concesionada  del aeropuerto de cali</t>
  </si>
  <si>
    <t>Realizar seguimiento a las IP presentados por ANI a la Aerocivil y a las concesiones.</t>
  </si>
  <si>
    <t>Aprovechamiento de las APP-IP</t>
  </si>
  <si>
    <t>% actividades ejecutadas /%actividades programadas</t>
  </si>
  <si>
    <t>1.  Coordinar y hacer seguimiento al cronograma y la hoja de ruta de la IP Suroccidente (Cali y Neiva)</t>
  </si>
  <si>
    <t>2. Adelantar  Mesas Estrategicas con la ANI, para realizar seguimiento del avance del proceso de la  IP del aeropuerto  Alfonso Bonilla Aragón.</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</si>
  <si>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</si>
  <si>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 xml:space="preserve"> # Aeropuertos mejorados/ # Total de Aeropuertos programados</t>
  </si>
  <si>
    <t xml:space="preserve">1. Realizar seguimiento a intervenciones en infraestructura en proyectos en ejecución (14 Aeropuertos) </t>
  </si>
  <si>
    <t xml:space="preserve">
2. Gestionar la contratacion  de proyectos en los  aeropuertos Troncales en su infraestructura lado aire y tierra. </t>
  </si>
  <si>
    <t xml:space="preserve">3. Realizar seguimiento a las obligaciones y pagos de los contratos asociados a cada uno de los proyectos de inversión troncales. </t>
  </si>
  <si>
    <t>4.Elaborar diagnostico y establecer plan de mejoramiento y mantenimiento de la infraestructura aeronáutica y aeroportuaria de los  aeropuertos troncales, en el  SIMOA. ( VERIFICAR  USUARIOS)</t>
  </si>
  <si>
    <t>5. Desarrollar la revision, elaboración, y actualización de los Planes Maestros Aeroportuarios y Esquemas de Planificacion Aeroportuarios. Depende de la asignacion presupuestal.</t>
  </si>
  <si>
    <t>6.  Avanzar en la adquisición predial del aeropuerto Bucaramanga (VERIFICAR PRESUPUESTO Y AVANCE DE ADQUISICIONES)</t>
  </si>
  <si>
    <t>1.  Coordinar y hacer seguimiento al cronograma y la hoja de ruta de las IP (Aeropuertos  Gustavo Rojas Pinilla de San Andres,  Rafael Nuñez de Cartagena y Bayunca de Cartagena).</t>
  </si>
  <si>
    <t>2. Adelantar  Mesas estrategicas con la ANI, para realizar seguimiento de los avances de las IP de los aeropuertos  Gustavo Rojas Pinilla de  San Andres,  Rafael Nuñez de Cartagena y Bayunca de Cartagena).</t>
  </si>
  <si>
    <t>Mantener la Operación  del Aeropuerto Rafael Nuñez Cartagena con posterioridad a la reversión.</t>
  </si>
  <si>
    <t>Reversión  del aeropuerto Rafael Nuñez  y entrega de la infraestructura al nuevo concesionario</t>
  </si>
  <si>
    <t>2. Coordinar con la ANI el proceso de entrega de la infraestuctura del aeropuerto Rafael Núñez de Cartagena al nuevo concesionario  adjudicatario de la IP.</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</si>
  <si>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 (ssitema para lograr que las aeronaves compren  bonos de carbono)</t>
  </si>
  <si>
    <t>Ejecutar el 100% de actividades programadas del Plan de Acción del Plan Estratégico ambiental.</t>
  </si>
  <si>
    <t xml:space="preserve">Continuar con la recepción de emisiones de CO2  en el marco de implantación de CORSIA (2020-2021) e implementacion del Plan de reducción de emisiones de CO2. </t>
  </si>
  <si>
    <t xml:space="preserve">Mitigaciòn y Adapatación al Cambio Climático </t>
  </si>
  <si>
    <t xml:space="preserve">%actividades ejecutadas/% actividades programadas </t>
  </si>
  <si>
    <t>1. Recepción y seguimiento  de reportes de emisiones de CO2 por parte de las aerolineas para 2022  (Primer Trimestre)</t>
  </si>
  <si>
    <t>2. Reporte AEROCIVIL OACI (Segundo trimestre)</t>
  </si>
  <si>
    <t>3. Realizar reuniones de seguimiento a la implementación del Plan de Reducción de emisiones de CO2 (2 reuniones)</t>
  </si>
  <si>
    <t>4.  Certificar en la Norma ISO 14064 Programas destinados a reducir las emisiones de gases efecto invernadero en  dos Aeropuertos</t>
  </si>
  <si>
    <t xml:space="preserve">5. Seguimiento a los indicadores del Programa NDC de Monitoreo Verificación y reporte del Ministerio de Transporte  </t>
  </si>
  <si>
    <t xml:space="preserve">Caracterizacion  y diagnóstico social para  3 nuevos aeropuertos y la estrucutración del Plan de Gestión social </t>
  </si>
  <si>
    <t xml:space="preserve">Formulación planes de gestión social </t>
  </si>
  <si>
    <t>PGS formulados*100/PGS implementados *100</t>
  </si>
  <si>
    <t>1. Caracterización social  para 3 aeropuertos</t>
  </si>
  <si>
    <t>2. Formulación del plan de Gestión social para 3 aeropuertos</t>
  </si>
  <si>
    <t>3. Socialización del Plan de gestión Social de los primeros 3 aeropuertos</t>
  </si>
  <si>
    <t>Cumplimiento de actividades del Plan de Acción del Plan Estrategico Ambiental</t>
  </si>
  <si>
    <t>PGRD Formulados*50% + PGRD Implementados*50%</t>
  </si>
  <si>
    <t>1.Formular Plan de Gestión de riesgo multiamenaza en 5 Aeropuertos de la Aerocivil.</t>
  </si>
  <si>
    <t>2. Implementar el Plan de Gestión de Riesgos</t>
  </si>
  <si>
    <t>3 Socializar con DIA el Plan de Gestión de Riesgos de los aeropuertos</t>
  </si>
  <si>
    <t>4 Definir las intervenciones prioritarias para el desarrollo del Plan de Gestión de Riesgos de los aeropuertos</t>
  </si>
  <si>
    <t>5 Gestionar los recursos para las intervenciones prioritarias definidas en Plan de Gestión de Riesgos de los aeropuertos</t>
  </si>
  <si>
    <t>6. Contratar las intervenciones prioritarias definidas en Plan de Gestión de Riesgos de los aeropuertos</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</si>
  <si>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</si>
  <si>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</si>
  <si>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</si>
  <si>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 (Incluye los de vocacion de turismo, comercio, carga y lazos culturales)</t>
  </si>
  <si>
    <t>Total de actividades ejecutadas / Total de actividades para la evaluación programadas</t>
  </si>
  <si>
    <t>2. Avanzar en las intervensiones para nejorar los aeropuertos con vocación al turismo, comercio, carga y lazos culturales, en los aeropuertos:  Nuqui, Villavicencio, Tolú, y Puerto Carreño.</t>
  </si>
  <si>
    <t xml:space="preserve">Articular esfuerzos con la ANI para la entrega del aeropuerto de San Andrés en concesión. </t>
  </si>
  <si>
    <t>Suscripción del contrato de concesión.</t>
  </si>
  <si>
    <t xml:space="preserve">%Estudios y evaluaciones programadas / % estudios e informes presentados </t>
  </si>
  <si>
    <t>1.  Realizar seguimiento al futuro contrato de APP del aeropuerto Gustavo Rojas Pinilla de San Andrés.</t>
  </si>
  <si>
    <t>Ejecucion de la construccion de pista  (1,460 mts)  del aeropuerto del Café</t>
  </si>
  <si>
    <t>Articular esfuerzos para la construcción del Aeropuerto del Café - etapa I.</t>
  </si>
  <si>
    <t>Avance de la gestion Aerocafe</t>
  </si>
  <si>
    <t xml:space="preserve">1. Realizar seguimiento a os difefrentes l comité del poryecto de aerocafe (fiduciario,operativo y de ISA intercolombia)  </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</si>
  <si>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</si>
  <si>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</si>
  <si>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</si>
  <si>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Infraestructura territorial fortalecida</t>
  </si>
  <si>
    <t xml:space="preserve">1. Acompañar las gestiones de ENTERRITORIO, con las entidades de orden nacional, para buscar posibles fuentes de financiación, en el marco del contrato interadministrativo. </t>
  </si>
  <si>
    <t>2 Continuar con la ejecución a la asistencia técnica a 12 aeródromos de entidades territoriales</t>
  </si>
  <si>
    <t>3 Seguimiento a la asistencia técnica a 12 nuevos  aeródromos de entidades territoriales</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</si>
  <si>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</si>
  <si>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</si>
  <si>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Actualizar los planes maestros aeroportuarios incluyendo el desarrollo de infraestructuraslogisticas, en los aeropuertos con
movilización de carga. </t>
  </si>
  <si>
    <t xml:space="preserve">Integracion del concepto ILE a los aeropuertos </t>
  </si>
  <si>
    <t xml:space="preserve">1. Incorporar en los proyectos desarrollados para elaboración, revisión y actualización de los Planes Maestros Aeroportuarios el concepto de desarrollo de zonas ILES en los areopuertos que apliquen acuerdo a la identificación de Aeropuertos con vocación de carga.  VERIFICAR CON PLANIFICACION </t>
  </si>
  <si>
    <t>2. Promover y participar en la incorporacion del concepto ILE en los procesos de APP-IP que se lleven a cabo con la ANI para los Aeropueros Nacionales.</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</si>
  <si>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</si>
  <si>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</si>
  <si>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 xml:space="preserve">Participar en 2 procesos relacionados con organizaciones de mantenimiento aprobados (OMA´S) y con la respectiva coordinación del SRVSOP         </t>
  </si>
  <si>
    <t>Participación en procesos relacionados con organizaciones de mantenimiento OMAS y con la respectiva coordinación del SRVSOP  aprobados</t>
  </si>
  <si>
    <t>Número de participaciones en procesos relacionados con organizaciones de mantenimiento aprobados (OMA´S) y con la respectiva coordinación del SRVSOP   / numero de participaciones programadas</t>
  </si>
  <si>
    <t>1. Asignación del (los) inspector (es) que participarán en los procesos relacionados con organizaciones de mantenimiento aprobados (OMA´S) y con la respectiva coordinación del SRVSOP</t>
  </si>
  <si>
    <t xml:space="preserve">2. Elaboración del/los documento(s) que soportan los procesos relacionados con organizaciones de mantenimiento aprobados (OMA´S) y con la respectiva coordinación del SRVSOP      </t>
  </si>
  <si>
    <t>3. Emision del/los documento(s) que soportan los procesos relacionados con organizaciones de mantenimiento aprobados (OMA´S) y con la respectiva coordinación del SRVSOP: a) certificado de OMAS, posterior a la participación en equipos de certificación o recertificación multinacional de Organizaciones de Mantenimiento Aprobadas (OMA´s),  de acuerdo a las solicitudes presentadas por los usuarios y/o entes aeronáuticos ó; b) Informe de la participacion en equipos de vigilancia de las Organizaciones multinacionales de Mantenimiento Aprobadas (OMA´s) ó; c) Informe de la participacion en los paneles multinacionales de expertos en aeronavegabilidad.</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</si>
  <si>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</si>
  <si>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</si>
  <si>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</si>
  <si>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</si>
  <si>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</si>
  <si>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</si>
  <si>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</si>
  <si>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Crear y elaborar un (1) capítulo adicional en la guía del inspector del Grupo CPA (Certificación de Productos Aeronáuticos) para la aprobación de aeronaves fabricadas  bajo RAC 21.855.</t>
  </si>
  <si>
    <t>Capítulo creado</t>
  </si>
  <si>
    <t>Documento (Capítulo creado)</t>
  </si>
  <si>
    <t>1. Diseñar cronograma para la elaboración del capítulo por parte del grupo de trabajo, para la revisión de la coordinación del grupo CPA (Certificación Productos Aeronáuticos)</t>
  </si>
  <si>
    <t>2. Elaborar el capítulo por parte de los ingenieros asignados mediante el cronograma aprobado por la coordinación del grupo CPA.</t>
  </si>
  <si>
    <t>3. Presentar ante el equipo de Estandarización el capítulo creado por el grupo de trabajo de CPA.</t>
  </si>
  <si>
    <t>4. Publicar en el sistema de gestión de calidad y en la página web de la Aerocivil el capítulo creado y aprobado, socializandolos al interior de la Aeronáutica Civil, como también en la industría.</t>
  </si>
  <si>
    <t>Emitir mínimo una (1) aprobación de fabricación de partes de aeronaves, bajo un estándar técnico internacional según solicitudes radicadas.</t>
  </si>
  <si>
    <t>Documento de aceptación de partes</t>
  </si>
  <si>
    <t>1 (un) Documento de aceptación de partes</t>
  </si>
  <si>
    <t xml:space="preserve">1. Revisar y evaluar la viabilidad de la información técnica radicada por el usuario que realiza la aplicación                                                                                             </t>
  </si>
  <si>
    <t>2. Visitas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</si>
  <si>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</si>
  <si>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</si>
  <si>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 xml:space="preserve">Emitir dos (2) certificados de aeronavegabilidad especial categoria Aeronaves Livianas (ALS) en producción
</t>
  </si>
  <si>
    <t>Certificados de aeronavegabilidad en Certificado de aeronavegabilidad especial categoría ALS</t>
  </si>
  <si>
    <t>Certificados emitidos de aeronavegabilidad especial categoria ALS</t>
  </si>
  <si>
    <t>1. Inspección por parte del Grupo de Certificación a las instalaciones del solicitante.</t>
  </si>
  <si>
    <t>2. Cumplir con las actividades (ensayos en tierra, ensayos en vuelo) como Autoridad para la certificación de aeronaves en categoría liviana ALS.</t>
  </si>
  <si>
    <t>3. Expedición del certificado de aeronavegabilidad especial en categoría liviana ALS</t>
  </si>
  <si>
    <t>Finalizar el control y vigilancia a las empresas fabricantes de las tres aeronaves ALS certificadas durante el año 2019</t>
  </si>
  <si>
    <t>Cronograma de inspecciones</t>
  </si>
  <si>
    <t>Inspecciones ejecutadas / Inspecciones programadas *100%</t>
  </si>
  <si>
    <t>1. Elaboración del cronograma de inspecciones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</si>
  <si>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</si>
  <si>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</si>
  <si>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</si>
  <si>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Actualizar la guía del inspector CPA al 100%</t>
  </si>
  <si>
    <t>Cronograma de actualización de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</si>
  <si>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</si>
  <si>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</si>
  <si>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</si>
  <si>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</si>
  <si>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</si>
  <si>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</si>
  <si>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r>
      <t>Certificar o actualizar 25</t>
    </r>
    <r>
      <rPr>
        <sz val="8"/>
        <color rgb="FFFF0000"/>
        <rFont val="Arial"/>
        <family val="2"/>
      </rPr>
      <t xml:space="preserve"> </t>
    </r>
    <r>
      <rPr>
        <sz val="8"/>
        <color theme="1"/>
        <rFont val="Arial"/>
        <family val="2"/>
      </rPr>
      <t xml:space="preserve">Organizaciones de Mantenimiento Aprobadas bajo estándares del RAC 145 </t>
    </r>
  </si>
  <si>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</si>
  <si>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</si>
  <si>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</si>
  <si>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Desarrollar al 100% el Plan Institucional de Capacitación -PIC-</t>
  </si>
  <si>
    <t xml:space="preserve">PIC 2022 </t>
  </si>
  <si>
    <t>% Avance de cumplimiento del PIC en el periodo</t>
  </si>
  <si>
    <t>1. Formulación del Plan Institucional de Capacitación 2022</t>
  </si>
  <si>
    <t>2. Aprobación y publicación del Plan Institucional de Capacitación 2022</t>
  </si>
  <si>
    <t>3. Ejecución del Plan Institucional de Capacitación 2022</t>
  </si>
  <si>
    <t>5.0%</t>
  </si>
  <si>
    <t xml:space="preserve">4. Informe del avance de la ejecución del Plan Institucional de Capacitación 2022 </t>
  </si>
  <si>
    <t>5. Diagnóstico de necesidades de aprendizaje organizacional 2023</t>
  </si>
  <si>
    <t>Actualizar y desarrollar la oferta académica, con base en los productos del proyecto de investigación del Marco Nacional de Cualificaciones del Sector de Aviación Civil en las diferentes dimensiones académicas del CEA</t>
  </si>
  <si>
    <t>Oferta Académica desarrollada</t>
  </si>
  <si>
    <t>(Cursos Realizados  /Cursos Programados)*100</t>
  </si>
  <si>
    <t>1. Elaboración de la programación académica.</t>
  </si>
  <si>
    <t>2. Desarrollo de  las actividades de la oferta académica.</t>
  </si>
  <si>
    <t>3. Seguimiento y consolidación de los resultados de la ejecución de la oferta académica.</t>
  </si>
  <si>
    <t>Mediación virtual fortalecida</t>
  </si>
  <si>
    <t>(Actividades del Trimestre  realizadas /  Actividades del trimestre  programadas)*100</t>
  </si>
  <si>
    <t>4. Actualización y administración de la Plataforma LMS Moodle.</t>
  </si>
  <si>
    <t>5. Diseño y producción de 10 OVAs temáticos para fortalecer la oferta académica.</t>
  </si>
  <si>
    <t xml:space="preserve">Desarrollar  actividades académicas en las Direcciones Regionales Aeronáuticas de Atlántico y Antioquia, donde se realizaron las pruebas piloto en 2021,  de acuerdo a lo  definido en el Plan Institucional de Capacitación 2022   </t>
  </si>
  <si>
    <t>Formación Regional Descentralizada</t>
  </si>
  <si>
    <t xml:space="preserve">
Actividades   académicas realizadas  en las direcciones regionales Atlántico y Antioquia /  Actividades  académicas programadas en las direcciones regionales Atlántico y Antioquia )*100</t>
  </si>
  <si>
    <t>1. Formalizar  los programas académicos de las Direcciones Regionales Aeronáuticas de Atlántico y Antioquia (Norte y Noroccidente).</t>
  </si>
  <si>
    <t>2. Desarrollar las actividades Académicas de la Oferta Académica en las Regionales Atlántico y Antioquia  (Norte y Noroccidente).</t>
  </si>
  <si>
    <t>3. Realizar informe de seguimiento y evaluación del proyecto de desconcentración de la gestión educativa en las  Direcciones Regionales Aeronáuticas Atlántico y Antioquia  (Norte y Noroccidente).</t>
  </si>
  <si>
    <t>Ampliar a dos nuevas  Direcciones Regionales las pruebas piloto (Occiedente y Nor Oriente)</t>
  </si>
  <si>
    <t>Modelo Tipo  descentralizado direcciones regionales aeronáuticas i</t>
  </si>
  <si>
    <t>Número de Direcciones Regionales ampliadas en el periodo</t>
  </si>
  <si>
    <t>1. Evaluar el talento humano académico y administrativo  disponible en  la Dirección Regional Occidente y Nororiente</t>
  </si>
  <si>
    <t>2. Coordinar con las Direcciones Regionales Occidente y Nororiente para el fortalecimiento de la capacidad institucional  fisica instalada y tecnológica [Dotación - adecuación fisica y tecnológica]</t>
  </si>
  <si>
    <t>3. Formalizar  los programas académicos de las Direcciones Regionales Aeronáuticas Occidente y Nororiente.</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</si>
  <si>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</si>
  <si>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</si>
  <si>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No. 10 productos de  investigación, que  contribuyan  al  fortalecimiento de los procesos  de ciencia,  tecnologia e innovación en la  industria Aeronáutica  y al desarrollo del Talento Humano </t>
  </si>
  <si>
    <t>Productos de Investigación</t>
  </si>
  <si>
    <t>Total productos investigativos realizados / 10</t>
  </si>
  <si>
    <t>Desarrollar 10 Productos resultados de actividades de acuerdo con las tipologias de Minciencias (Generación de nuevo conocimiento; Desarrollo tecnológico e innovación; Apropiación social del conocimiento y Relacionadas con la Formación de Recurso Humano)</t>
  </si>
  <si>
    <t>Estructurar la propuesta conceptual  del proyecto del Centro de Investigacion, Desarrollo e Innovacion Aeronautica CEA</t>
  </si>
  <si>
    <t>Proyecto Centro de Investigación Aeronáutico realizado</t>
  </si>
  <si>
    <t>%  de avance de documento  estructurado del proyecto Centro de Investigación Aeronáutico en el periodo</t>
  </si>
  <si>
    <t>Adelantar las diferentes etapas para la consolidación del proyecto que define  la estructura del Centro de I+D+I, sus capacidades (Software, Hardware y Laboratorios) y necesidades de recursos</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</si>
  <si>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</si>
  <si>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</si>
  <si>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 xml:space="preserve">Solicitar ante el Ministerio de Educación Nacional los registros calificados para dos nuevos programas: Tecnología Electrónica Aeronáutica, Profesional en Administración Aeroportuaria. </t>
  </si>
  <si>
    <t xml:space="preserve">Programas de Educación Superior Radicados </t>
  </si>
  <si>
    <t>Número de  programas cualifcados  en el período</t>
  </si>
  <si>
    <t>1. Continuar con el proceso de oferta del Programa de Educación Superior</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</si>
  <si>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</si>
  <si>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</si>
  <si>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</si>
  <si>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</si>
  <si>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6. Visita de Pares académicos</t>
  </si>
  <si>
    <t>Construir un nuevo Conjunto de Material Didactico Normalizado (CMDN) para fortalecer la oferta academica del Programa de la Membresia Trainair Plus en temáticas de sostenibilidad ambiental</t>
  </si>
  <si>
    <t>CMDN  Construido</t>
  </si>
  <si>
    <t xml:space="preserve"> % de avance de CMDN  Construido durante el periodo</t>
  </si>
  <si>
    <t>1. Definición de área de la tematica del CMDN</t>
  </si>
  <si>
    <t>2. Elaboración del CMDN</t>
  </si>
  <si>
    <t>3. Validación  del  CMDN  construido</t>
  </si>
  <si>
    <t>Incluir dentro  la temática de la Catedrá Aeronáutica para difundir a la comunidad academica los avances del Programa de Fortalecimiento Institucional</t>
  </si>
  <si>
    <t>Catedra aeronáutica complementada</t>
  </si>
  <si>
    <t>% de avance de la  Cátedra Aeronáutica Implementada en el marco de las PTFI en el periodo</t>
  </si>
  <si>
    <t>1. Revisar la carga horaria de la Catedrá Aeronáutica</t>
  </si>
  <si>
    <t>2. Formular los nuevos contenidos del  Programa de Fortalecimiento Institucional</t>
  </si>
  <si>
    <t>3. Actualizar la temática a la impartición de la Catedrá Aeronáutica conforme a los lienamientos del Programa de Fortalecimiento Institucional</t>
  </si>
  <si>
    <t>Ampliar la cobertura del programa de proyección social a cinco (5) aeropuertos, en coordinación con las políticas de descentralización del CEA</t>
  </si>
  <si>
    <t xml:space="preserve"> Programa de Proyeccion Social  </t>
  </si>
  <si>
    <t>Numero de áreas de influencia intervenidos /  Numero de áreas de influencia programados*100</t>
  </si>
  <si>
    <t>1. Articular las actividades académicas del CEA con las comunidades localizadas en las zonas aledañas de los cinco (5) aeropuertos.</t>
  </si>
  <si>
    <t>2.  Desarrollar las actividades de intervención  en las comunidades de las zonas aledañas de los cinco (5) aeropuertos.</t>
  </si>
  <si>
    <t>3. Seguimiento, medición del impacto y mejora continua de las actividades realizadas.</t>
  </si>
  <si>
    <t>Fortalecer las  Unidades de  Instrucción ATS  a nivel  Nacional, ampliando su alcance a los centros de control de Barranquilla, Cali y Rionegro</t>
  </si>
  <si>
    <t>Unidades de Instrucción ATS</t>
  </si>
  <si>
    <t>Número de   Unidades de  Instrucción ATS fortalecidas implementados en los centros de control en el periodo</t>
  </si>
  <si>
    <t xml:space="preserve">1. Orientar la programación del cronograma de  entrenamientos para  personal  ATC en las  Unidades de  Instrucción de los centros de control de Barranquilla, Cali y Rionegro. </t>
  </si>
  <si>
    <t xml:space="preserve">2. Aplicacion de  los lineamientos del Manual de  Instrucción  y  Entrenamiento en el Puesto de trabajo para ATS de los centros de control de Barranquilla, Cali y Rionegro. </t>
  </si>
  <si>
    <t xml:space="preserve">3. Orientar y apoyar el desarrollo del  plan de entrenamiento  para  Control de Aeródromo, Áreas  Terminales  y  Áreas  Superiores en  las  Unidades  de  Instrucción de los centros de control de Barranquilla, Cali y Rionegro. </t>
  </si>
  <si>
    <t xml:space="preserve">4. Seguimiento al proceso de implementación de las  Unidades de  Instrucción de los centros de control de Barranquilla, Cali y Rionegro. </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</si>
  <si>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</si>
  <si>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</si>
  <si>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Difundir la aplicabilidad del Catálogo de Cualificación del Sector de Aviación Civil, conjuntamente con las Entidades que hacen parte de su gobernanza e institucionalidad</t>
  </si>
  <si>
    <t>Difusón y aplicación del Catálogo de Cualificaciones</t>
  </si>
  <si>
    <t>% de Avance  de difusión del Marco de cualificaciones en el periodo</t>
  </si>
  <si>
    <t xml:space="preserve">1. Formular las estrategias conjuntas con las Entidades que hacen parte de la gobernanza e institucionalidad del Marco Nacional de Cualificaciones y el Catálogo para la apropiación y la usabilidad por parte del sector educativo y productivo. </t>
  </si>
  <si>
    <t xml:space="preserve">2. Desarrollar las estrategias para la apropiación y usabilidad del Catálogo de Cualificaciones en el sector educativo y productivo </t>
  </si>
  <si>
    <t>3. Establecer las acciones para promover la articulación del Catálogo de Cualificaciones con el desarrollo de las políticas y estrategias que planteen los demás componentes del Sistema Nacional de Cualificaciones y sus vías de cualificación-</t>
  </si>
  <si>
    <t>Promover la suscripción de convenios con entidades extranjeras, para propiciar el intercambio de experiencias y conocimientos.</t>
  </si>
  <si>
    <t>Suscribir 6 convenios 
(Línea base 2019: 3)</t>
  </si>
  <si>
    <t>Promover  la movilidad estudiantil y docente conforme a los convenios de cooperación académica suscritos</t>
  </si>
  <si>
    <t>Movilidad académica</t>
  </si>
  <si>
    <t>No.  De convenios educativos suscritos para la movildiad estudiantil y docente en el semestre</t>
  </si>
  <si>
    <t>1. Adelantar mesas de trabajo para establecer las actividades de movilidad estudiantil y docente con los convenios suscritos</t>
  </si>
  <si>
    <t>2. Realizar promoción interna de las actividades de movilidad para la participación de estudiantes y docentes</t>
  </si>
  <si>
    <t xml:space="preserve">3. Visibilizar escenarios de movilidad académica y docencia </t>
  </si>
  <si>
    <t>4. Gestionar la suscripción de convenios educativos</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</si>
  <si>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</si>
  <si>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</si>
  <si>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</si>
  <si>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Bases de datos validadas</t>
  </si>
  <si>
    <t>2 Bases de datos validadas</t>
  </si>
  <si>
    <t>Validar al 100% las estructuras de datos que permitan definir perfiles de riesgo (reactivo e incidentes graves)</t>
  </si>
  <si>
    <t>1 Base de datos validada</t>
  </si>
  <si>
    <t>1. Validar al 100% las estructuras de datos que permitan definir perfiles de riesgo (reactivo, incidentes graves)</t>
  </si>
  <si>
    <t>Documento con recomendaciones del ECSO</t>
  </si>
  <si>
    <t>1 Documento con recomendaciones del ECSO</t>
  </si>
  <si>
    <t>1. Recopilar las recomendaciones del ECSO</t>
  </si>
  <si>
    <t xml:space="preserve">2. Generar un documento con las recomendaciones  </t>
  </si>
  <si>
    <t xml:space="preserve">Aplicar al 80% la estructura de la vigilancia basada en riesgos por actividades para los explotadores de servicios aéreos y las organizaciones de mantenimiento aprobadas.
</t>
  </si>
  <si>
    <t xml:space="preserve">Cumplimiento cronograma vigilancia basada en riesgos por actividades para los explotadores de servicios aéreos y las organizaciones de mantenimiento aprobadas.
</t>
  </si>
  <si>
    <t xml:space="preserve">80 % cumplimiento cronograma vigilancia basada en riesgos por actividades para los explotadores de servicios aéreos y las organizaciones de mantenimiento aprobadas.
</t>
  </si>
  <si>
    <t>1. Aprobar el plan de vigilancia hacia los explotadores de servicios aéreos y las organizaciones de mantenimiento aprobadas.</t>
  </si>
  <si>
    <t>2. Ejecutar el 80% el plan de vigilancia hacia los explotadores de servicios aéreos y las organizaciones de mantenimiento aprobadas.</t>
  </si>
  <si>
    <t xml:space="preserve">3. Verificar el cumplimiento del plan de vigilancia con los seguimientos trimestrales, cumplimiento indicador </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</si>
  <si>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</si>
  <si>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</si>
  <si>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85% de implementación efectiva de los requerimientos definidos en las PQs  de la auditoría USOAP, basados en la autoevaluación de las áreas de auditoria correspondientes a la SSOAC./ AUDITORIA</t>
  </si>
  <si>
    <t xml:space="preserve"> Planes de Acción  basados en la autoevaluación de las áreas de auditoria correspondientes a la SSOAC.</t>
  </si>
  <si>
    <t>85 % cumplimiento cronograma de las actividades  basadas  en la autoevaluación de las áreas de auditoria correspondientes a la SSOAC.</t>
  </si>
  <si>
    <t>1. 40 % de PQS cerradas Cronograma GANTT</t>
  </si>
  <si>
    <t>2. Seguimientos trimestrales que verifiquen avance cronograma GANTT</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</si>
  <si>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</si>
  <si>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</si>
  <si>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70%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</si>
  <si>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</si>
  <si>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</si>
  <si>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</si>
  <si>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</si>
  <si>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</si>
  <si>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</si>
  <si>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</si>
  <si>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</si>
  <si>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40%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</si>
  <si>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</si>
  <si>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</si>
  <si>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</si>
  <si>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</si>
  <si>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</si>
  <si>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</si>
  <si>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</si>
  <si>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</si>
  <si>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Recopilar y analizar los datos de seguridad de la aviación civil, de acuerdo a los reportes de eventos (ROE), recibidos en el trimestre correspondiente por parte de los aeropuertos internacionales descritos en el RAC 14. </t>
  </si>
  <si>
    <t xml:space="preserve">2. Recopilar y analizar los datos de seguridad de la aviación civil  de los reportes de eventos  (ROE)  recibidos,  en el trimestre correspondiente por las partes interesadas del RAC 160. </t>
  </si>
  <si>
    <t xml:space="preserve">3. Clasificar los reportes de eventos (ROE) según su ocurrencia y afectación. </t>
  </si>
  <si>
    <t xml:space="preserve">4. Solicitar el respectivo PMC a las partes interesadas, con el fin de evitar nuevamente su ocurrencia. </t>
  </si>
  <si>
    <t>Informe anual de Seguridad Operacional y tableros para los eventos BIRD</t>
  </si>
  <si>
    <t>1 (un) Informe anual de Seguridad Operacional y dos (2) tableros para los eventos BIRD</t>
  </si>
  <si>
    <t xml:space="preserve">1. Emitir el 1er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</si>
  <si>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</si>
  <si>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</si>
  <si>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</si>
  <si>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Aeródromos, helipuertos civiles y matriculas de aeronaves vigentes en el pais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</si>
  <si>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</si>
  <si>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</si>
  <si>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2. Implementar los cambios al sistema de información de aerodromos y helipuertos </t>
  </si>
  <si>
    <t>3.  Actualizar y suministrar la  información referente a aeropuertos y helipuertos de propiedad o explotados por AEROCIVIL desde la Dirección de Servicios Aeroportuarios  al Grupo de certificación e inspección de aerodrómos y servicios aeroportuarios</t>
  </si>
  <si>
    <t xml:space="preserve">4.  Suministrar información de caracteristicas físicas referente a aeropuertos y helipuertos de propiedad o explotados por AEROCIVIL desde la Dirección de Infraestructura a la Dirección de Servicios Aeroportuarios </t>
  </si>
  <si>
    <t>5. Realizar la depuración y actualización de los aerodromos y helipuertos de acuerdo al cronograma de actividades planteado por el Grupo de certificación e inspección de aerodromos y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</si>
  <si>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</si>
  <si>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</si>
  <si>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</si>
  <si>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Actualizar y fortalecer la reglamentación para la vigilancia de la Seguridad Operacional y de la Aviación Civil.</t>
  </si>
  <si>
    <t>Realizar monitoreo a los proyectos de enmienda a la regulación aeronáutica propuestos por la SSOAC.</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</si>
  <si>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</si>
  <si>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</si>
  <si>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</si>
  <si>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</si>
  <si>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</si>
  <si>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</si>
  <si>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Matriculas de aeronaves inmersas en causal de cancelación</t>
  </si>
  <si>
    <t>Número de matriculas evaluadas / 103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</si>
  <si>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</si>
  <si>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</si>
  <si>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</si>
  <si>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</si>
  <si>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</si>
  <si>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</si>
  <si>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Completar la Implementación al 100% el Manual de Seguridad Operacional de la SSO como Proveedor de servicios a la aviación.</t>
  </si>
  <si>
    <t xml:space="preserve">Manual del Sistema de Gestión de Seguridad Operacional de la Secretaria de Sistemas Operacionales Versión 04. </t>
  </si>
  <si>
    <t>(Actividades cumplidas / Actividades programadas)*100</t>
  </si>
  <si>
    <t xml:space="preserve"> 01. Aplicación y mantenimiento de procedimientos para la Gestión de Riesgos del SMS.</t>
  </si>
  <si>
    <t>02. Aplicación del programa de instrucción para el SMS.</t>
  </si>
  <si>
    <t>03. Aplicación de procedimientos de comunicación para el SMS.</t>
  </si>
  <si>
    <t xml:space="preserve">04. Actualización del Manual de Seguridad Operacional Versión 04.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</si>
  <si>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</si>
  <si>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</si>
  <si>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SSO como proveedor de servicios a la aviación funcionando en el 100%.</t>
  </si>
  <si>
    <t>Base de Datos Actualizada.</t>
  </si>
  <si>
    <t>01. Recopilar base de datos de la Gestión de Riesgos del SMS.</t>
  </si>
  <si>
    <t>02. De acuerdo a base de datos obtenida mediante la Gestión de Riesgos del SMS definir indicadores SPI (Safety Performance Indicators)</t>
  </si>
  <si>
    <t>03. Recopilar base de datos de la aplicación del programa de instrucción para el SMS.</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</si>
  <si>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</si>
  <si>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</si>
  <si>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</si>
  <si>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Completar al 100% la promoción del SMS de la SSO como proveedor de servicios a la aviación en las Direcciones Regionales, Administradores Aeroportuarios y personal operativo de los aeropuertos.</t>
  </si>
  <si>
    <t>Manual de SMS socializado.</t>
  </si>
  <si>
    <t>01. Promoción de la Gestión de Riesgos del SMS.</t>
  </si>
  <si>
    <t>02. Promoción del aseguramiento de la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</si>
  <si>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</si>
  <si>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</si>
  <si>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</si>
  <si>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Completar al 100% la implementación del SMS de la SSO para aeropuertos Internacionales, cuyo explotador de aeródromo sea la Aerocivil.</t>
  </si>
  <si>
    <t>SMS Elaborado y Actualizado.</t>
  </si>
  <si>
    <t xml:space="preserve"> 01. Aplicación y mantenimiento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</si>
  <si>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</si>
  <si>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</si>
  <si>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04.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</si>
  <si>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</si>
  <si>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</si>
  <si>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100% el SMS de la SSO como proveedor de servicios a la aviación de acuerdo a los estándares y reglamentación con Sistema Integrado de Gestión de la Entidad.</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</si>
  <si>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</si>
  <si>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</si>
  <si>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</si>
  <si>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</si>
  <si>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</si>
  <si>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GESTION DE RECOMENDACIONES
Gestionar ante SSOAC y enviar a las organizaciones y dependencias a cargo de su cumplimiento, el 100% de las recomendaciones de investigaciones de accidentes aprobadas por el Consejo de Seguridad.</t>
  </si>
  <si>
    <t>Porcentaje de recomendaciones gestionadas</t>
  </si>
  <si>
    <t>No. Recomendaciones gestionadas x 100/
No. Recomendaciones totales</t>
  </si>
  <si>
    <t>1. Remitir el 100% de las recomendaciones de los Informes Finales de Accidentes e Incidentes Graves aprobados en Consejo 04-21, a las entidades encargadas de su cumplimiento.</t>
  </si>
  <si>
    <t>2. Remitir el 100% de las recomendaciones de los Informes Finales de Accidentes e Incidentes Graves aprobados en el Consejo 01-22, a las entidades encargadas de su cumplimiento.</t>
  </si>
  <si>
    <t>3. Remitir el 100% de las recomendaciones de los Informes Finales de Accidentes e Incidentes Graves aprobados en el Consejo 02-22, a las entidades encargadas de su cumplimiento.</t>
  </si>
  <si>
    <t>4. Remitir el 100% de las recomendaciones de los Informes Finales de Accidentes e Incidentes Graves aprobados en el Consejo 03-22, a las entidades encargadas de su cumplimiento.</t>
  </si>
  <si>
    <t>INVESTIGACIÓN DE ACCIDENTES E INCIDENTES GRAVES 2021 - 2022
Finalizar el 100% de las investigaciones pendientes de accidentes e incidentes graves (eventos), ocurridos en el año 2021, y el 25% de los eventos que ocurran en el año 2022.</t>
  </si>
  <si>
    <t>Porcentaje de Informes Finales de investigaciones de eventos 2021 y 2022 finalizados</t>
  </si>
  <si>
    <t>Número de investigaciones eventos 2021 y 2022 finalizadas x 100 / Número de eventos ocurridos.</t>
  </si>
  <si>
    <t xml:space="preserve">1. Finalizar los Informes Finales del 40% de las investigaciones pendientes a 31-dic, de los eventos ocurridos en el año 2021. </t>
  </si>
  <si>
    <t xml:space="preserve">2. Finalizar los Informes Finales del 40% de las investigaciones pendientes a 31-dic, de los eventos ocurridos en el año 2021. </t>
  </si>
  <si>
    <t xml:space="preserve">3. Finalizar los Informes Finales los Informes Finales del 20% de las investigaciones pendientes a 31-dic, de los eventos ocurridos en el año 2021. </t>
  </si>
  <si>
    <t>4. Finalizar los Informes Finales del 10% de las investigaciones pendientes a 31-dic, de los eventos ocurridos en el año 2021, y el 25% de los eventos ocurridos en el año 2022</t>
  </si>
  <si>
    <t>INVESTIGACIÓN DE INCIDENTES
Finalizar el 100% de las investigaciones de incidentes ocurridos en el año 2021, y hasta septiembre de 2022.</t>
  </si>
  <si>
    <t>Porcentaje de Informes Finales de investigaciones de incidentes 2021 y 2022 finalizados.</t>
  </si>
  <si>
    <t>Número de investigaciones de incidentes finalizadas x 100 / Número de incidentes ocurridos.</t>
  </si>
  <si>
    <t>1. Finalizar la investigación de los Incidentes ocurridos en el año 2021.</t>
  </si>
  <si>
    <t>2. Finalizar la investigación de los Incidentes ocurridos en el primer trimestre 2022.</t>
  </si>
  <si>
    <t>3. Finalizar la investigación de los Incidentes ocurridos en el segundo trimestre 2022.</t>
  </si>
  <si>
    <t>3. Finalizar la investigación de los Incidentes ocurridos en el tercer trimestre 2022.</t>
  </si>
  <si>
    <t>Promover la cultura de seguridad operacional y comunicar sobre investigación de accidentes</t>
  </si>
  <si>
    <t>Realizar el 100% de eventos y actividades programados, de promoción de seguridad operacional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</si>
  <si>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</si>
  <si>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</si>
  <si>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</si>
  <si>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tres (3) actividades de promoción de Seguridad Operacional.</t>
  </si>
  <si>
    <t>2. Efectuar  tres (3) actividades de promoción Seguridad Operacional.</t>
  </si>
  <si>
    <t>3. Efectuar dos (2) actividades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</si>
  <si>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</si>
  <si>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</si>
  <si>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
Formular el plan de acción correctivo USOAP y avanzar 25% en su ejecución (sujeto a la realización efectiva de la auditoría)</t>
  </si>
  <si>
    <t>Porcentaje de implementación efectiva (EI) de elementos críticos (CE) de investigación de accidentes (AIG)</t>
  </si>
  <si>
    <t>Número de actividades Plan Acción cumplidas x 100/
Número Total de actividadeas Plan de Acción programadas</t>
  </si>
  <si>
    <t>1. Formular el Plan de Acción Correctivo USOAP.</t>
  </si>
  <si>
    <t>2. Avanzar 25% en la implementación del Plan de Acción Correctivo USOAP.</t>
  </si>
  <si>
    <t xml:space="preserve">Numero de campañas realizadas /numero de campañas programadas
 </t>
  </si>
  <si>
    <t>Compilar al 100% las recomendaciones generadas del ECSO (Insumo)</t>
  </si>
  <si>
    <t>Realizar monitoreo al 100% de los  proyectos de enmienda a la regulación aeronáutica propuestos por la SSOAC.</t>
  </si>
  <si>
    <t xml:space="preserve">Evaluar la viabilidad de cancelación de 103 matrículas inscritas en el Registro Aeronáutico Nacional en condición de inactividad mayor a tres (3) años, para concluir el inventario de 350 matriculas y completar el 100% </t>
  </si>
  <si>
    <t>Indicadores implementados/indicadores programados por implementar</t>
  </si>
  <si>
    <t xml:space="preserve">Facilitar el acceso a los mercados nacionales mediante la eliminación de trámites y barreras, que incentiven la industria a innovar y operar una red de servicios creciente. </t>
  </si>
  <si>
    <t xml:space="preserve">Desarrollar la política para la prestación de servicios aéreos esenciales, que facilite la integración de las zonas apartadas del país, mediante una red de servicios de transporte aéreo apoyada desde el Gobierno Nacional. </t>
  </si>
  <si>
    <t>Promover la conectividad interurbana o regional, facilitando la operación de helicópteros desde una infraestructura pública adaptada a la operación 24 horas, a fin de explotar las oportunidades que brindan estos equipos.</t>
  </si>
  <si>
    <t>Armonizar Normatividad LAR-RAC en el 100%</t>
  </si>
  <si>
    <t>Política aerocomercial nacional liberalizada</t>
  </si>
  <si>
    <t>Política pública para los Servicios Aéreos Esenciales implementada en todos sus componentes.</t>
  </si>
  <si>
    <t>Aplicar el 100% los resultados de los estudios sobre la operación de helicópteros en Colombia</t>
  </si>
  <si>
    <t>Adoptar y/o modificar las normas RAC conforme variaciones en los estandares internacionales o regionales</t>
  </si>
  <si>
    <t>Promover y coordinar espacios de participación con las autoridades civiles locales y regionales, las empresas de servicios aéreos comerciales de transporte público no regular de pasajeros, operadores turísticos, cámaras de comercio,  con el fin de facilitar escenarios donde las empresas puedan ofrecer sus servicios sin limitaciones en mercados no servidos por las empresas regulares.</t>
  </si>
  <si>
    <t>Ajustar y emitir Documento final de la política de servicios aereos esenciales</t>
  </si>
  <si>
    <t>Adopción y modificación de 4 Normas RAC</t>
  </si>
  <si>
    <t xml:space="preserve"># Normas modificadas / Normas programadas </t>
  </si>
  <si>
    <t xml:space="preserve">Realización de un foro 
</t>
  </si>
  <si>
    <t>“Mesas de conectividad regional para la promoción de servicios prestados por empresas de transporte aéreo no regular de pasajeros, carga y correo en mercados no servidos por empresas regulares”</t>
  </si>
  <si>
    <t># de mesass de conectividad realizadas / # mesas programadas</t>
  </si>
  <si>
    <t>Documento de política elaboración</t>
  </si>
  <si>
    <t>Documento Publicado</t>
  </si>
  <si>
    <t xml:space="preserve">Acto administrativo </t>
  </si>
  <si>
    <t>actividades ejecutadas  / actividades programadas</t>
  </si>
  <si>
    <t>1. Revisión, adopción, campaña de divulgación RAC 60</t>
  </si>
  <si>
    <t>2. Revisión, modificación y divulgación de 4 normas RAC</t>
  </si>
  <si>
    <t xml:space="preserve">1. Realizar cuatro eventos regionales con los operadores no regulares tendientes a identificar los potenciales mercados para aplicar las disposiciones normativas contenidas en el RAC 5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</si>
  <si>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</si>
  <si>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</si>
  <si>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1. Versión preliminar del Documento</t>
  </si>
  <si>
    <t>2. Elaboración del mecanismo de Subasta y documentos tecnicos para la asignación</t>
  </si>
  <si>
    <t>3. Implementación de 1 Ruta</t>
  </si>
  <si>
    <t xml:space="preserve">1.Desarrollar mesas de trabajo con diferentes actores involucrados en las operaciones de helicópteros. </t>
  </si>
  <si>
    <t>2.Presentar los resultados obtenidos, en las actividades propuestas  en las mesas trabajo a las áreas técnicas de la Aerocivil concernientes con las actividades que promuevan la operación de helicópteros en Colombia.</t>
  </si>
  <si>
    <t>3.Revisar de las especificaciones técnicas contenidas en estándares internacionales y verificar su aplicabilidad en los helipuertos del país.</t>
  </si>
  <si>
    <t>4.Emisión y divulgar a través de la pagina web de la entidad la normatividad colombiana y los documentos de soporte relacionados con la operación nocturna de helicópteros en Colombia</t>
  </si>
  <si>
    <t>2. CONECTIVIDAD: 
Construir una red de servicios de transporte aéreo eficiente que una las regiones del país con los principales centros de producción y de consumo nacionales y del mundo, aprovechando su capacidad integradora.</t>
  </si>
  <si>
    <t>JEFE OFICINA DE TRANSPORTE AÉREO</t>
  </si>
  <si>
    <t>CARLOS HUMBERTO MORALES REYES</t>
  </si>
  <si>
    <t>CEA – SECRETARIA GENERAL – DIRECCIÓN TALENTO HUMANO</t>
  </si>
  <si>
    <t>SECRETARIO SEGURIDAD OPERACIONAL Y DE LA AVIACIÓN CIVIL Y SECRETARIO SISTEMAS OPERACIONALES</t>
  </si>
  <si>
    <t>HERNANDO ANDRÉS CIFUENTES - HÉCTOR POMAR VANEGAS</t>
  </si>
  <si>
    <t>Ser una autoridad de aviación civil que la comunidad aeronáutica identifique por su capacidad de actuación y respuesta, dentro de un amplio espectro de facultades, que darán confianza a los usuarios del transporte aéreo y a la OACI.</t>
  </si>
  <si>
    <t>Materializar el 100% de Acuerdos de Cooperación Técnica Internacional suscritos</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</si>
  <si>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</si>
  <si>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</si>
  <si>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</si>
  <si>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</si>
  <si>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Tener en funcionamiento el 100% del nuevo Modelo de Gestión de las Regionales Aeronáuticas</t>
  </si>
  <si>
    <t xml:space="preserve">Actualizar el  80% (146 aeródromos) de los permisos de operación de los aeropuertos públicos que no fueron actualizados en los últimos 5 años </t>
  </si>
  <si>
    <t>Aeropuertos públicos con permisos de operación actualizados</t>
  </si>
  <si>
    <t>No. de aeropuertos públicos con permiso de operación actualizados / Total de aeropuertos públicos con permiso de operación desactualizados *100</t>
  </si>
  <si>
    <t>1.Actualizar el plan de vigilancia del  año 2022</t>
  </si>
  <si>
    <t>2. Notificar a los entes territoriales (Gobernaciones y alcaldías) sobre la visita de inspección para la actualización del permiso de operación.</t>
  </si>
  <si>
    <t>3. Realizar la Evaluación de la Seguridad Operacional de los aeropuertos objeto de actualización de permiso de operación</t>
  </si>
  <si>
    <t>4. Emitir la resolución de actualización (renovación o suspensión) del permiso de operación</t>
  </si>
  <si>
    <t>Iniciar la construcción del edificio de la Secretaría de la Autoridad Aeronáutica</t>
  </si>
  <si>
    <t>Avance en la construcción del edificio de la Secretaría de la Autoridad Aeronáutica</t>
  </si>
  <si>
    <t>(Actividades  realizadas /  Actividades  programadas)*100
según cronograma</t>
  </si>
  <si>
    <t>1.Revisar y analizar los Estudios y Diseños entregados por la firma Consultora, como insumo de la estructuración del proyecto de la Secretaría de la Autoridad Aeronáutica.</t>
  </si>
  <si>
    <t>2. Estructurar los borradores del proceso precontractual de Construcción e Interventoría del proyecto de la Secretaría de la Autoridad Aeronáutica.</t>
  </si>
  <si>
    <t>3.Tramitar la autorización de Vigencias Futuras requeridas para el proyecto de la Secretaría de la Autoridad Aeronáutica, para los años 2023 y 2024.</t>
  </si>
  <si>
    <t>4. Tramitar el proceso contractual de Construcción e Interventoría de la Secretaría de la Autoridad Aeronáutica: apertura del proceso de licitación, emisión de la resolución de apertura del proceso de licitación pública.</t>
  </si>
  <si>
    <t>5. Adjudicar el contrato para la Construcción e Interventoría del Edificio de la Secretaría de la Autoridad Aeronáutica</t>
  </si>
  <si>
    <t xml:space="preserve">6. Efectuar seguimiento al avance de la ejecución de los contratos de Construcción y de Interventoría según cronograma. </t>
  </si>
  <si>
    <t>Realizar Un (1) Foro Aeronáutico alineado con el Plan Estratégico Aeronáutico 2030.</t>
  </si>
  <si>
    <t>Foro Estratégico</t>
  </si>
  <si>
    <t>(Actividades realizadas/Actividades )*100</t>
  </si>
  <si>
    <t xml:space="preserve">1. Elaboración Contenido de acuerdo con los lineamientos establecidos por la Direccion general </t>
  </si>
  <si>
    <t>2. Avance Preparación  Foro de acuerdo con Cronograma</t>
  </si>
  <si>
    <t xml:space="preserve">3. Realización Foro </t>
  </si>
  <si>
    <t xml:space="preserve">4. Conclusiones y Recomendaciones  Foro </t>
  </si>
  <si>
    <t xml:space="preserve">Fortalecer el número de contactos internacionales de F-AIR COLOMBIA, incrementando los acuerdos de reciprocidad, intercambios y demás relaciones a nivel internacional. </t>
  </si>
  <si>
    <t>Internacionalización de la Feria Aeronáutica  F-AIR COLOMBIA 2023</t>
  </si>
  <si>
    <t xml:space="preserve">. Un (1) convenio de reciprocidad firmado 
. Dos (2) conferencias virtuales con expertos ligados a la industria
. País invitado de honor 
</t>
  </si>
  <si>
    <t>1. Adelantar contactos con Air Shows o Ferias Aeronáuticas Internacionales, con el fin de coordinar la firma de un (1) convenio de reciprocidad antes de la realización de F-AIR COLOMBIA 2023.</t>
  </si>
  <si>
    <t>2. Materializar un acuerdo de reciprocidad con un Air Show o Feria Aeronáutica Internacional.</t>
  </si>
  <si>
    <t>3. Realizar una (1) conferencia virtual por semestre en la que se puedan vincular speakers o panelistas internacionales ligados a la industria, como antesala de F-AIR COLOMBIA 2023.</t>
  </si>
  <si>
    <t>4. Realizar alianzas con entidades gubernamentales, asociaciones y organizaciones vinculadas con la industria nacional que sirvan como enlace con diferentes actores internacionales ligados al sector aeronáutico.</t>
  </si>
  <si>
    <t xml:space="preserve"> 5. Iniciar el acercamiento con embajadas y consulados que nos permitirá definir el país invitado de honor para F-AIR COLOMBIA 2023.  </t>
  </si>
  <si>
    <t>6. Definir pais invitado de honor</t>
  </si>
  <si>
    <t xml:space="preserve">Revisar y ajustar los procesos, procedimientos y manuales que exige el Plan de Fortalecimiento Institucional en el rol de autoridad.
</t>
  </si>
  <si>
    <t xml:space="preserve">Procesos de Autoridad actualizados  </t>
  </si>
  <si>
    <t xml:space="preserve">(Documentos realizados /  Documentos  programados)*100
 </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</si>
  <si>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</si>
  <si>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</si>
  <si>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Fortalecer el carácter estratégico de la Aviación Civil mediante la ejecución de estrategias de comunicación de la información institucional 
</t>
  </si>
  <si>
    <t>Comunicados e informativos realizados</t>
  </si>
  <si>
    <t>(Número de comunicados e informativos desarrollados/número de comunicados e informativos propuestos) x 100</t>
  </si>
  <si>
    <t>1. Realización de mínimo 4 comunicados mensuales</t>
  </si>
  <si>
    <t>2. Realización de minimo 6 informativos de la Entidad en video mensualess</t>
  </si>
  <si>
    <t>3. Realización de campañas digitales - Así van nuestras obras</t>
  </si>
  <si>
    <t>Publicaciones</t>
  </si>
  <si>
    <t>(Total de publicaciones  realizadas / Total de publicaciones programadas) x 100</t>
  </si>
  <si>
    <t>3. Realización de 20 piezas institucionales mensuales internas</t>
  </si>
  <si>
    <t>4. Realización del diseño de mínimo 50 piezas informativas mensuales Externas</t>
  </si>
  <si>
    <t xml:space="preserve">Materializar 2 Acuerdos de Cooperación Técnica (MoU) ya firmados.
</t>
  </si>
  <si>
    <t xml:space="preserve">Acuerdos de Cooperación Internacional </t>
  </si>
  <si>
    <t xml:space="preserve">Número de Acuerdos de Cooperación Técnica materializados./Número de Acuerdos de Cooperación Técnica programados para materializar </t>
  </si>
  <si>
    <t>1. Presentar las propuestas de la Organización Internacional a las áreas de la Entidad o viceversa.</t>
  </si>
  <si>
    <t>2. Formalizar las actividades a realizar mediante una comunicación o correo electrónico con las áreas de las Entidad.</t>
  </si>
  <si>
    <t>3. Formalizar las actividades a realizar mediante una comunicación o correo electrónico con el Organismo Internacional.</t>
  </si>
  <si>
    <t xml:space="preserve">4.  Adelantar los tramites pertinentes para las actividades de materialización de las propuestas con los Organismos Internacionales </t>
  </si>
  <si>
    <t xml:space="preserve"> Seguimiento al cumplimiento de compromisos adquiridos por la Entidad en reuniones técnicas de carácter internacional. </t>
  </si>
  <si>
    <t xml:space="preserve">Seguimiento al cumplimiento de compromisos </t>
  </si>
  <si>
    <t>(Compromisos cumplidos /Compromisos  programados)*100
según cronograma</t>
  </si>
  <si>
    <t>1. Evaluar los informes finales recibidos de las reuniones de carácter técnico, e identificar los compromisos adquiridos por Colombia.</t>
  </si>
  <si>
    <t>2.Consolidar las conclusiones y compromisos derivados de las reuniones de carácter técnico en una matriz de seguimiento elaborada por el GGEI.</t>
  </si>
  <si>
    <t>3. Socializar con las áreas pertinentes la matriz de seguimiento y solicitar los avances frente a cada compromiso.  Generar Cronograma que permita dar cumplimiento a los mismos.</t>
  </si>
  <si>
    <t>4. Evaluar los avances por parte de las áreas en cuanto al cumplimiento de las conclusiones o compromisos y elaborar los informes correspondientes.</t>
  </si>
  <si>
    <t>Vigilar que las empresas prestadoras de servicios aéreos y demás usarios involucrados en el proceso de inspección, vigilancia y control, cumplan de manera óptima la normatividad asociada a las actividades aéreas civiles</t>
  </si>
  <si>
    <t xml:space="preserve">Actuaciones administrativas de carácter sancionatorio. </t>
  </si>
  <si>
    <t>Número de quejas procesadas/No total de quejas  recibidas en el trimestre</t>
  </si>
  <si>
    <t xml:space="preserve">1. Analizar las quejas recibidas.    </t>
  </si>
  <si>
    <t>2. Sustanciar el auto no mérito, traslado por competencia, pliego de cargos y periodos probatorios según corresponda</t>
  </si>
  <si>
    <t>3. Elaborar fallos de fondo.</t>
  </si>
  <si>
    <t>Inspecciones administrativas aerocomerciales y financieras (180 inspecciones)</t>
  </si>
  <si>
    <t xml:space="preserve">Número de Inspecciones realizadas/Número de Inspecciones programadas </t>
  </si>
  <si>
    <t>2. Realizar  las inspeciones a las empresas del sector aéreo, con el fin de verificar el cumplimiento administrativo, financiero y aerocomercial segun cronograma establecido</t>
  </si>
  <si>
    <t>3. Identificar  posible vulneración a los Reglamentos Aeroncáuticos de Colombia</t>
  </si>
  <si>
    <t>4. Remitir a investigación administrativa aquellas empresas que presuntamente incumplan lo establecido en los RAC.</t>
  </si>
  <si>
    <t xml:space="preserve">Iniciar la construcción  del   Centro de Investigación de Accidentes Aéreos, CIAA.  </t>
  </si>
  <si>
    <t>Avance en la construcción del Centro de Investigación de Accidentes, CIAA.</t>
  </si>
  <si>
    <t>(Número actividades cumplidas 
Número actividades programadas)*100
según cronograma</t>
  </si>
  <si>
    <t>1.Revisar y analizar los Estudios y Diseños entregados por la firma Consultora, como insumo de la estructuración del proyecto CIAA.</t>
  </si>
  <si>
    <t>2. Estructurar los borradores del proceso precontractual de Construcción e Interventoría del proyecto CIAA.</t>
  </si>
  <si>
    <t>3.Tramitar la autorización de Vigencias Futuras requeridas para el proyecto CIAA, para los años 2023 y 2024.</t>
  </si>
  <si>
    <t>4. Tramitar el proceso contractual de Construcción e Interventoría CIAA: apertura del proceso de licitación, emisión de la resolución de apertura del proceso de licitación pública.</t>
  </si>
  <si>
    <t>5. Adjudicar el contrato para la Construcción e Interventoría del Edificio CIAA</t>
  </si>
  <si>
    <t>Actualizar y revisar el Plan de Navegación Aérea  - PNA COL orientándolo hacia el prestador de Servicios a la Navegación Aérea, los niveles de servicio, la estructura y el usuario.</t>
  </si>
  <si>
    <t>Actualización del Plan de Navegación Aérea.</t>
  </si>
  <si>
    <t>No Volúmenes actualizados/No volúmenes programados para actualizar</t>
  </si>
  <si>
    <t xml:space="preserve">1.Conformar los equipos de trabajo a nivel:  Ejecutivo, Soporte y Operativo </t>
  </si>
  <si>
    <t>3.Implementar un sistema de comunicación y medicion de la eficiencia de los servicios prestados en relacion al transito aereo.</t>
  </si>
  <si>
    <t xml:space="preserve">4. Revisar y aplicar los indicadores KPI </t>
  </si>
  <si>
    <t>5 Identificación de soluciones óptimas.</t>
  </si>
  <si>
    <t>6.Actualización Volumen III 
 Monitoreo al desempeño del SNA</t>
  </si>
  <si>
    <t xml:space="preserve">Estructurar el nuevo modelo de gestión del Modelo de Gestión de las Regionales Aeronáuticas de acuerdo con la nueva estructura organizacional de la Entidad.
  </t>
  </si>
  <si>
    <t xml:space="preserve"> Modelo de Gestión de las Regionales Aeronáuticas  
</t>
  </si>
  <si>
    <t>Modelo de Gestión de las Regionales Aeronáuticas  estructurado</t>
  </si>
  <si>
    <t xml:space="preserve">1. Revisión y Actualización de la Información Documentada de los Procesos con  Impacto en las regionales, de acuerdo con el cronograma del Plan de Fortalecimiento Institucional 
</t>
  </si>
  <si>
    <t xml:space="preserve"> 2. Revisión y actualización de los indicadores de los procesos del Sistema de Gestión con impacto en las regionales  de acuerdo con el cronograma del Plan de Fortalecimiento Institucional 
</t>
  </si>
  <si>
    <t>Lograr que el Estado Colombiano reconozca el carácter estratégico de la aviación civil, fortaleciendo las competencias de la autoridad aeronáutica.</t>
  </si>
  <si>
    <t>Alcanzar la implementación del 100% de los planes de acción orientados al fortalecimiento institucional de la Autoridad Aeronáutica</t>
  </si>
  <si>
    <t>DIRECTOR GENERAL</t>
  </si>
  <si>
    <t>JEFE OFICINA DE COMERCIALIZACION E INVERSIÓN</t>
  </si>
  <si>
    <t xml:space="preserve">JEFE OFICINA DE TRANSPORTE AÉREO - OTA
</t>
  </si>
  <si>
    <t xml:space="preserve">JEFE OFICINA DE COMERCIALIZACIÓN EN INVERSIÓN </t>
  </si>
  <si>
    <r>
      <t xml:space="preserve">JEFE OFICINA DE TRANSPORTE AÉREO - OTA
</t>
    </r>
    <r>
      <rPr>
        <sz val="8"/>
        <color rgb="FFFF0000"/>
        <rFont val="Arial"/>
        <family val="2"/>
      </rPr>
      <t>DIRECCIÓN DE TRANSPORTE AÉREO Y ASUNTOS AEROCOMERCIALES</t>
    </r>
    <r>
      <rPr>
        <sz val="8"/>
        <color theme="1"/>
        <rFont val="Arial"/>
        <family val="2"/>
      </rPr>
      <t xml:space="preserve">
</t>
    </r>
  </si>
  <si>
    <r>
      <t xml:space="preserve">JEFE OFICINA DE COMERCIALIZACION E INVERSIÓN
</t>
    </r>
    <r>
      <rPr>
        <sz val="8"/>
        <color rgb="FFFF0000"/>
        <rFont val="Arial"/>
        <family val="2"/>
      </rPr>
      <t>DIRECCIÓN DE TRANSPORTE AÉREO Y ASUNTOS AEROCOMERCIALES</t>
    </r>
    <r>
      <rPr>
        <sz val="8"/>
        <color theme="1"/>
        <rFont val="Arial"/>
        <family val="2"/>
      </rPr>
      <t xml:space="preserve">
OFICINA ASESORA DE PLANEACIÓN</t>
    </r>
  </si>
  <si>
    <r>
      <t xml:space="preserve">
JEFE OFICINA DE TRANSPORTE AÉREO - OTA
</t>
    </r>
    <r>
      <rPr>
        <sz val="8"/>
        <color rgb="FFFF0000"/>
        <rFont val="Arial"/>
        <family val="2"/>
      </rPr>
      <t>DIRECCIÓN DE TRANSPORTE AÉREO Y ASUNTOS AEROCOMERCIALES</t>
    </r>
    <r>
      <rPr>
        <sz val="8"/>
        <color theme="1"/>
        <rFont val="Arial"/>
        <family val="2"/>
      </rPr>
      <t xml:space="preserve">
JEFE OFICINA DE COMERCIALIZACIÓN E INVERSION
</t>
    </r>
  </si>
  <si>
    <r>
      <t xml:space="preserve">JEFE OFICINA DE TRANSPORTE AÉREO - OTA
</t>
    </r>
    <r>
      <rPr>
        <sz val="8"/>
        <color rgb="FFFF0000"/>
        <rFont val="Arial"/>
        <family val="2"/>
      </rPr>
      <t>DIRECCIÓN DE TRANSPORTE AÉREO Y ASUNTOS AEROCOMERCIALES</t>
    </r>
  </si>
  <si>
    <r>
      <t xml:space="preserve">SECRETARIO (A) DE SISTEMAS OPERACIONALES - SSO
COORDINADOR (A) GRUPO DE PLANIFICACIÓN AEROPORTUARIA
</t>
    </r>
    <r>
      <rPr>
        <sz val="8"/>
        <color rgb="FFFF0000"/>
        <rFont val="Arial"/>
        <family val="2"/>
      </rPr>
      <t xml:space="preserve">OFICINA DE GESTIÓN DE PROYECTOS </t>
    </r>
  </si>
  <si>
    <t xml:space="preserve">1. INSTITUCIONALIDAD: Consolidar los roles de autoridad, de prestación del servicio y de investigación de accidentes para dinamizar el crecimiento del transporte aéreo, contribuyendo así a la aviación civil colombiana. </t>
  </si>
  <si>
    <t xml:space="preserve">Consolidar unidades integrales prestadoras de servicios aeroportuarios descentralizadas que soporten el crecimiento del transporte aéreo en Colombia. </t>
  </si>
  <si>
    <t>Certificar el 100% de solicitudes presentadas con cumplimiento de requisitos, para el modelo de aeronaves en categoría ALS</t>
  </si>
  <si>
    <t>PLANEACIÓN ESTRAÉGICA</t>
  </si>
  <si>
    <t xml:space="preserve">3. Revisión y actualización de los Riesgos de los procesos del Sistema de Gestión con impacto en las regionales, de acuerdo con el cronograma del Plan de Fortalecimiento Institucional  
</t>
  </si>
  <si>
    <t>2.Supervisar  el Banco de análisis de datos  de los SMSs</t>
  </si>
  <si>
    <t>1. Elaboración cronograma de inspecciones</t>
  </si>
  <si>
    <t>1. Revisar y Actualizar las  caracterizaciones de los procesos de Autoridad del Sistema de Gestion, de acuerdo con el cronograma de Fortalecimiento Institucional.</t>
  </si>
  <si>
    <r>
      <t xml:space="preserve">DIRECTOR (A) DE TALENTO HUMANO
</t>
    </r>
    <r>
      <rPr>
        <sz val="8"/>
        <color rgb="FFFF0000"/>
        <rFont val="Arial"/>
        <family val="2"/>
      </rPr>
      <t>DIRECTOR (A) DE GESTIÓN HUMANA</t>
    </r>
  </si>
  <si>
    <r>
      <t xml:space="preserve">DIRECTOR (A) DE INFORMÁTICA
</t>
    </r>
    <r>
      <rPr>
        <sz val="8"/>
        <color rgb="FFFF0000"/>
        <rFont val="Arial"/>
        <family val="2"/>
      </rPr>
      <t xml:space="preserve">SECRETARÍA DE TECNOLOGÍAS DE LA INFORMACIÓN - TI </t>
    </r>
  </si>
  <si>
    <t>DIRECTOR (A) GENERAL
SECRETARIA GENERAL
OFICINA ASESORA DE PLANEACIÓN</t>
  </si>
  <si>
    <t>SECRETARIO (A) DE SEGURIDAD OPERACIONAL Y DE LA AVIACIÓN CIVIL - SSOAC. ING OLGA BEATRIZ MARTINEZ / CAPITAN FRANCISCO OSPINA</t>
  </si>
  <si>
    <t>GRUPO DE CERTIFICACIÓN E INSPECCION DE AERODROMOS Y SERVICIOS AEROPORTUARIOS - ING. RICARDO AGUIRRE. JEFE OFICINA DE REGISTRO AERONÁUTICO - DR. HUGO MORENO.  
SECRETARIO (A) DE SEGURIDAD OPERACIONAL Y DE LA AVIACIÓN CIVIL SSOAC -CAP. FRANCISCO OSPINA. DIRECCIÓN DE ESTANDARES DE SERVICIOS A LA NAVEGACIÓN AEREA Y SERVICIOS AEROPORTUARIOS - LILIANA OLARTE. SECRETARIA DE SISTEMAS OPERACIONALES - (Dra. Angela Páez. Dirección de Servicios Aeroportuarios, Ing. Luis Roberto D!pablo Ramírez - Dirección de Infraestructura</t>
  </si>
  <si>
    <t>SECRETARIO (A) DE SEGURIDAD OPERACIONAL Y DE LA AVIACIÓN CIVIL - SSOAC. ING OLGA BEATRIZ MARTINEZ</t>
  </si>
  <si>
    <t>JEFE OFICINA DE REGISTRO AERONÁUTICO 
SECRETARIO (A) DE SEGURIDAD OPERACIONAL Y DE LA AVIACIÓN CIVIL - SSOAC. DR. HUGO MORENO</t>
  </si>
  <si>
    <t>SECRETARIO (A) DE SISTEMAS OPERACIONALES. 
COORDINADOR (A) GRUPO DE GESTIÓN DE SEGURIDAD OPERACIONAL Y ASEGURAMIENTO DE LA CALIDAD - SMS QA. ING. DAGOALBEIRO PAREDES</t>
  </si>
  <si>
    <t>COORDINADOR (A) GRUPO DE INVESTIGACIÓN DE ACCIDENTES. CORONEL MIGUEL CAMACHO</t>
  </si>
  <si>
    <t xml:space="preserve">
DIRECCIÓN DE TALENTO HUMANO </t>
  </si>
  <si>
    <t xml:space="preserve"> JEFE  OFICINA AERONAUTICA - CENTRO DE ESTUDIOS AERONÁUTICOS (CEA) </t>
  </si>
  <si>
    <t>JEFE DE OFICINA AERONAUTICA - CENTRO DE ESTUDIOS AERONÁUTICOS (CEA) 
DIRECTOR (A) DE SERVICIOS AEROPORTUARIOS
COORDINADOR (A) GRUPO DE GESTION AMBIENTAL Y CONTROL FAUNA</t>
  </si>
  <si>
    <t>SECRETARIO (A) DE SEGURIDAD OPERACIONAL Y DE LA AVIACIÓN CIVIL - SSOAC</t>
  </si>
  <si>
    <r>
      <t xml:space="preserve">SECRETARIO DE SEGURIDAD OPERACIONAL Y DE LA AVIACIÓN CIVIL 
</t>
    </r>
    <r>
      <rPr>
        <sz val="8"/>
        <color rgb="FFFF0000"/>
        <rFont val="Arial Narrow"/>
        <family val="2"/>
      </rPr>
      <t>SECRETARIO DE SEGURIDAD AERONÁUTICA</t>
    </r>
  </si>
  <si>
    <r>
      <t xml:space="preserve">JEFE OFICINA ASESORA DE PLANEACIÓN - OAP
</t>
    </r>
    <r>
      <rPr>
        <sz val="8"/>
        <color rgb="FFFF0000"/>
        <rFont val="Arial Narrow"/>
        <family val="2"/>
      </rPr>
      <t>DIRECCIÓN D E TRANSPORTE AÉREO</t>
    </r>
  </si>
  <si>
    <r>
      <t xml:space="preserve"> 
COORDINADOR (A) GRUPO FERIA AERONÁUTICA
</t>
    </r>
    <r>
      <rPr>
        <sz val="8"/>
        <color rgb="FFFF0000"/>
        <rFont val="Arial Narrow"/>
        <family val="2"/>
      </rPr>
      <t xml:space="preserve"> JEFE OFICNA ASESORA DE COMUNICACIONES Y RELACIONAMIENTO INSTITUCIONAL </t>
    </r>
  </si>
  <si>
    <r>
      <t xml:space="preserve"> </t>
    </r>
    <r>
      <rPr>
        <sz val="8"/>
        <color rgb="FFFF0000"/>
        <rFont val="Arial Narrow"/>
        <family val="2"/>
      </rPr>
      <t>SECRETARIO DE AUTORIDAD</t>
    </r>
    <r>
      <rPr>
        <sz val="8"/>
        <rFont val="Arial Narrow"/>
        <family val="2"/>
      </rPr>
      <t xml:space="preserve">
</t>
    </r>
    <r>
      <rPr>
        <sz val="8"/>
        <color rgb="FFFF0000"/>
        <rFont val="Arial Narrow"/>
        <family val="2"/>
      </rPr>
      <t>apoya:
JEFE OFICINA ASESORA DE PLANEACIÓN</t>
    </r>
    <r>
      <rPr>
        <sz val="8"/>
        <rFont val="Arial Narrow"/>
        <family val="2"/>
      </rPr>
      <t xml:space="preserve"> </t>
    </r>
  </si>
  <si>
    <r>
      <t xml:space="preserve">COORDINADOR (A) GRUPO COMUNICACIÓN Y PRENSA
</t>
    </r>
    <r>
      <rPr>
        <sz val="8"/>
        <color rgb="FFFF0000"/>
        <rFont val="Arial Narrow"/>
        <family val="2"/>
      </rPr>
      <t xml:space="preserve"> JEFE OFICINA ASESORA DE COMUNICACIONES Y RELACIONAMIENTO INSTITUCIONAL </t>
    </r>
  </si>
  <si>
    <r>
      <t>JEFE OFICINA DE TRANSPORTE AÉREO
D</t>
    </r>
    <r>
      <rPr>
        <sz val="8"/>
        <color rgb="FFFF0000"/>
        <rFont val="Arial Narrow"/>
        <family val="2"/>
      </rPr>
      <t xml:space="preserve">IRECCIÓN DE TRANSPORTE AÉREO Y ASUNTOS INTERNACIONALES
</t>
    </r>
  </si>
  <si>
    <r>
      <t xml:space="preserve">COORDINADOR (A) GRUPO DE INVESTIGACIÓN DE ACCIDENTES
</t>
    </r>
    <r>
      <rPr>
        <sz val="8"/>
        <color rgb="FFFF0000"/>
        <rFont val="Arial Narrow"/>
        <family val="2"/>
      </rPr>
      <t>DIRECCIÓN TÉCNICA DE INVESTIGACIÓN DE ACCIDENTES</t>
    </r>
  </si>
  <si>
    <r>
      <t xml:space="preserve"> SSO                 SSOAC
</t>
    </r>
    <r>
      <rPr>
        <sz val="8"/>
        <color rgb="FFFF0000"/>
        <rFont val="Arial Narrow"/>
        <family val="2"/>
      </rPr>
      <t>SECRETARIO DE SERVICIOS A LA NAVEGACIÓN AÉREA
DIRECTOR DE TELECOMUNICACIONES Y AYUDAS A LA NAVEGACIÓN AÉREA.</t>
    </r>
    <r>
      <rPr>
        <sz val="8"/>
        <rFont val="Arial Narrow"/>
        <family val="2"/>
      </rPr>
      <t xml:space="preserve">
</t>
    </r>
    <r>
      <rPr>
        <sz val="8"/>
        <color rgb="FFFF0000"/>
        <rFont val="Arial Narrow"/>
        <family val="2"/>
      </rPr>
      <t xml:space="preserve">DIRECTOR DE AUTORIDAD A LA SEGURIDAD DE LA AVIACIÓN CIVIL  </t>
    </r>
  </si>
  <si>
    <r>
      <t xml:space="preserve">SUBDIRECCIÓN GENERAL
</t>
    </r>
    <r>
      <rPr>
        <sz val="8"/>
        <color rgb="FFFF0000"/>
        <rFont val="Arial Narrow"/>
        <family val="2"/>
      </rPr>
      <t>apoya:
JEFE OFICINA ASESORA DE PLANEACIÓN</t>
    </r>
  </si>
  <si>
    <t>DIRECTOR (A) DE TELECOMUNICACIONES DITEL</t>
  </si>
  <si>
    <t xml:space="preserve">DIRECTOR (A) DE TELECOMUNICACIONES                               - DITEL                                        DIRECTOR (A). AERONAUTICOS  REGIONALES      
</t>
  </si>
  <si>
    <t xml:space="preserve">DIRECTOR (A) DE TELECOMUNICACIONES               - DITEL              
DIRECTOR (A) SERVICIOS A LA NAVEGACIÓN AÉREA - DSNA </t>
  </si>
  <si>
    <t xml:space="preserve">DIRECTOR (A) DE TELECOMUNICACIONES          - DITEL      
 DIRECTOR (A). AERONAUTICOS  REGIONALES  </t>
  </si>
  <si>
    <t xml:space="preserve">DIRECTOR (A) DE TELECOMUNICACIONES          - DITEL     </t>
  </si>
  <si>
    <t>DIRECTOR (A) DE TELECOMUNICACIONES          - DITEL      
 DIRECTOR (A). REGIONAL</t>
  </si>
  <si>
    <t>Secretaria de Sistemas Operacionales - Grupo Coordinacion de Serviicos</t>
  </si>
  <si>
    <t xml:space="preserve"> DIRECTOR (A) SERVICIOS A LA NAVEGACIÓN AÉREA - DSNA
SECRETARIO (A) GENERAL</t>
  </si>
  <si>
    <t>DIRECTOR (A) SERVICIOS A LA NAVEGACIÓN AÉREA - DSNA</t>
  </si>
  <si>
    <t xml:space="preserve">DIRECTOR (A) SERVICIOS A LA NAVEGACIÓN AÉREA - DSNA  </t>
  </si>
  <si>
    <t xml:space="preserve">DIRECTOR (A) DE INFRAESTRUCTURA  AEROPORTUARIA
DIRECTOR (A) DE TELECOMUNICACIONES - DITEL  - OFICINA DE COMERCIALIZACION.
</t>
  </si>
  <si>
    <t>DIA</t>
  </si>
  <si>
    <t>GRUPO INMUEBLES</t>
  </si>
  <si>
    <t xml:space="preserve"> Es necesario revisar el alcance para la vigencia 2022 de esta meta, teniendo en cuenta que esta impactada presupuestalmente,  se considera que es posible por medio de la DITEl adelantar   EL ESTUDIO IN HOUSE POR DITEL DEL ILS . Actualmente exisen 3000 millones en la ficha, de los cuales se requieren 1500 para la gestion predial.</t>
  </si>
  <si>
    <t>DIRECCION DE INFRAESTRUCTURA</t>
  </si>
  <si>
    <t>JEFEOFICINA DE COMERCIALIZACIÓN EN INVERSIÓN</t>
  </si>
  <si>
    <t>DIA - GRUPO PLANIFICACION AEROPORTUARIA -INMUEBLES</t>
  </si>
  <si>
    <t>Monitorear y realizar seguimiento a las IP´s presentados por ANI a la Aerocivil y a las concesiones.</t>
  </si>
  <si>
    <t>JEFE OFICINA DE COMERCIALIZACIÓN EN INVERSION</t>
  </si>
  <si>
    <t>JEFE OFICINA DE TRANSPORTE AÉREO - OTA - DIRECTOR (A) DE SERVICIOS AEROPORTUARIOS - DSA</t>
  </si>
  <si>
    <t xml:space="preserve">DIRECTOR (A) DE SERVICIOS AEROPORTUARIOS - DSA
</t>
  </si>
  <si>
    <t>DIRECTOR (A) DE SERVICIOS AEROPORTUARIOS - DSA</t>
  </si>
  <si>
    <t>DIRECTOR DE INFRAESTRUCTURA AEROPORTUARIA</t>
  </si>
  <si>
    <t>EFE OFICINA DE COMERCIALIZACIÓN EN INVERSIÓN</t>
  </si>
  <si>
    <t>SSO- DIA</t>
  </si>
  <si>
    <t>JEFE OFICINA ASESORA DE PLANEACIÓN - OAP</t>
  </si>
  <si>
    <t xml:space="preserve">GRUPO PLANIFICACION AEROPORTUARIA - OFICINA DE COMERCIALIZACION </t>
  </si>
  <si>
    <r>
      <t xml:space="preserve">Alcanzar la capacidad de adaptación y flexibilidad de las operaciones aéreas para </t>
    </r>
    <r>
      <rPr>
        <sz val="8"/>
        <color rgb="FFFF0000"/>
        <rFont val="Arial"/>
        <family val="2"/>
      </rPr>
      <t xml:space="preserve">para </t>
    </r>
    <r>
      <rPr>
        <sz val="8"/>
        <color theme="1"/>
        <rFont val="Arial"/>
        <family val="2"/>
      </rPr>
      <t>responder a los efectos del cambio climático</t>
    </r>
  </si>
  <si>
    <r>
      <t>Avanzar en el 100% de las inversiones determinadas en el   programa de inversión, por APP/IP y/o Obra Pública, para mejorar</t>
    </r>
    <r>
      <rPr>
        <sz val="8"/>
        <color rgb="FFFF0000"/>
        <rFont val="Arial"/>
        <family val="2"/>
      </rPr>
      <t xml:space="preserve"> los 14 aeropuertos t</t>
    </r>
    <r>
      <rPr>
        <sz val="8"/>
        <color theme="1"/>
        <rFont val="Arial"/>
        <family val="2"/>
      </rPr>
      <t>roncales en el periodo</t>
    </r>
  </si>
  <si>
    <r>
      <t>Mejorar</t>
    </r>
    <r>
      <rPr>
        <sz val="8"/>
        <color rgb="FFFF0000"/>
        <rFont val="Arial"/>
        <family val="2"/>
      </rPr>
      <t xml:space="preserve"> 14 aeropuertos</t>
    </r>
    <r>
      <rPr>
        <sz val="8"/>
        <rFont val="Arial"/>
        <family val="2"/>
      </rPr>
      <t xml:space="preserve"> Troncales en su infraestructura lado aire y tierra</t>
    </r>
  </si>
  <si>
    <r>
      <t xml:space="preserve">De acuerdo a lo informado por el grupo ASM el concepto operacional del área de control terminal Bogotá, ya fue culminado de manera exitosa en 2017, sin embargo, hasta la fecha se han realizado ajustes de forma.  Cabe anotar que el concepto propuesto en su momento hacía referencia a operaciones PBN al 100%, motivo por el cual la aeronáutica civil incorporo rutas y procedimientos convencionales, los cuales para ser eliminados y permitir un concepto 100% PBN, es necesario que la industria modifique la flota bajo las especificaciones de navegación PBN.   </t>
    </r>
    <r>
      <rPr>
        <b/>
        <sz val="8"/>
        <color rgb="FFFF0000"/>
        <rFont val="Arial"/>
        <family val="2"/>
      </rPr>
      <t xml:space="preserve">Por lo anterior se cierra el compromiso de esta meta </t>
    </r>
  </si>
  <si>
    <r>
      <rPr>
        <sz val="8"/>
        <color rgb="FFFF0000"/>
        <rFont val="Arial"/>
        <family val="2"/>
      </rPr>
      <t xml:space="preserve">1. Definir la necesidad </t>
    </r>
    <r>
      <rPr>
        <sz val="8"/>
        <rFont val="Arial"/>
        <family val="2"/>
      </rPr>
      <t>y gestionar las adquisiciones, implementaciones e intervenciones de los sistemas MET (VERIFICAR PRESUPUESTO 2022) Y VERIFICAR LA INTEGRACION DE LOS SISTEMA QUE SE ESTA ADQUIRIENDO TRES RADARES METEREOLOGICOS ( RIOHACHA-TASAJERO Y QUIBDO)  Y CIZALLADURA DE VIENTO EDR</t>
    </r>
  </si>
  <si>
    <r>
      <t xml:space="preserve">3. Coordinar con la ANI, la administración indirecta de la infraestructura aeroportuaria de propiedad de la Aerocivil, a través del Convenio Interadministrativo de Cooperación ANI-AEROCIVIL.  </t>
    </r>
    <r>
      <rPr>
        <sz val="8"/>
        <color rgb="FFFF0000"/>
        <rFont val="Arial"/>
        <family val="2"/>
      </rPr>
      <t xml:space="preserve"> Armonizar la gestion del aeropuerto EDR CONCESINARIO-AEROCIVIL</t>
    </r>
  </si>
  <si>
    <r>
      <t xml:space="preserve">1. </t>
    </r>
    <r>
      <rPr>
        <sz val="8"/>
        <color rgb="FFFF0000"/>
        <rFont val="Arial"/>
        <family val="2"/>
      </rPr>
      <t>Gestionar</t>
    </r>
    <r>
      <rPr>
        <sz val="8"/>
        <rFont val="Arial"/>
        <family val="2"/>
      </rPr>
      <t xml:space="preserve">  la contratación  del proyecto de mantenimiento de la infraestructura aeroportuaria a cargo de a Aerocivil en el aeropuerto El Dorado. </t>
    </r>
  </si>
  <si>
    <r>
      <t>1.  Avanzar en la adquisición predial aeropuertos regionales de Pitalito</t>
    </r>
    <r>
      <rPr>
        <sz val="8"/>
        <color rgb="FFFF0000"/>
        <rFont val="Arial"/>
        <family val="2"/>
      </rPr>
      <t xml:space="preserve"> y San Andrés</t>
    </r>
    <r>
      <rPr>
        <sz val="8"/>
        <rFont val="Arial"/>
        <family val="2"/>
      </rPr>
      <t xml:space="preserve">  (</t>
    </r>
    <r>
      <rPr>
        <sz val="8"/>
        <color rgb="FFFF0000"/>
        <rFont val="Arial"/>
        <family val="2"/>
      </rPr>
      <t>revisar en diciembre decreto de liquidación de presupuesto 2022</t>
    </r>
    <r>
      <rPr>
        <sz val="8"/>
        <rFont val="Arial"/>
        <family val="2"/>
      </rPr>
      <t>) -</t>
    </r>
    <r>
      <rPr>
        <sz val="8"/>
        <color rgb="FFFF0000"/>
        <rFont val="Arial"/>
        <family val="2"/>
      </rPr>
      <t xml:space="preserve"> verificar </t>
    </r>
    <r>
      <rPr>
        <sz val="8"/>
        <rFont val="Arial"/>
        <family val="2"/>
      </rPr>
      <t>si es estrategico</t>
    </r>
  </si>
  <si>
    <t xml:space="preserve">1. Coordinar con la ANI el proceso de reversión del aeropuerto Rafael Nuñez de Cartagena. </t>
  </si>
  <si>
    <t xml:space="preserve">SECRETARIO (A) DE SISTEMAS OPERACIONALES </t>
  </si>
  <si>
    <t>ALMA ISABEL RONCALLO DIAZ</t>
  </si>
  <si>
    <t>PATRICIA ELENA CÁRDENAS</t>
  </si>
  <si>
    <t>CARLOS HUMBERTO MORALES REYES - NARDA VERÓNICA VELANDIA CELY</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</si>
  <si>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</si>
  <si>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r>
      <t xml:space="preserve">Mantener actualizado al 100% de  las estructuras de datos que permitan definir perfiles de riesgo (proactivo, basado en reportes obligatorios MOR, BIRD, MMPP, Malfunction) 
</t>
    </r>
    <r>
      <rPr>
        <sz val="8"/>
        <color rgb="FFFF0000"/>
        <rFont val="Arial"/>
        <family val="2"/>
      </rPr>
      <t xml:space="preserve">      </t>
    </r>
    <r>
      <rPr>
        <sz val="8"/>
        <color theme="1"/>
        <rFont val="Arial"/>
        <family val="2"/>
      </rPr>
      <t xml:space="preserve">                                                                                                                                                                                                                                                                                                             </t>
    </r>
  </si>
  <si>
    <t>1. Completar el 100% de  las estructuras de datos para la definición de perfiles de riesgo (proactivo, basado en reportes obligatorios MOR, BIRD, MMPP, Malfunction)</t>
  </si>
  <si>
    <t xml:space="preserve">Emitir el 2do informe anual de Seguridad Operacional </t>
  </si>
  <si>
    <t>Contar con mecanismos regulatorios y fórmulas de incentivos al factor de productividad del sector, para facilitar la racionalización de costos frente a cobros por servicios aeroportuarios, en las futuras
concesiones aeroportuarias</t>
  </si>
  <si>
    <t>No. META 2022</t>
  </si>
  <si>
    <t xml:space="preserve">Observaciones </t>
  </si>
  <si>
    <t>En reunión del pasado 14 de diciembre de 2021, con la nueva Oficina de Comunicaciones y Relacionamiento Institucional se acordó que esat Oficina enviará a la Oficina Asesora de Planeación las nuevas metas ajustadas de acuerdo con el rol que cumplirá, en concordancia con la implementación del Decreto 1294 de 2021.</t>
  </si>
  <si>
    <t>En reunión del pasado 14 de diciembre de 2021, con la nueva Oficina de Comunicaciones y Relacionamiento Institucional se acordó que esta Oficina enviará a la Oficina Asesora de Planeación las nuevas metas ajustadas de acuerdo con el rol que cumplirá, en concordancia con la implementación del Decreto 1294 de 2021.</t>
  </si>
  <si>
    <t>Revisar la conectividad aérea de la mano de la reactivación, recuperación y resiliencia del sector, considerando el efecto COVID 19, enmarcado en el Plan Estratégico Aeronáutico 2030.</t>
  </si>
  <si>
    <t xml:space="preserve">1. Participar en la elaboración del Contenido del Foro,  de acuerdo con los lineamientos establecidos por la Direccion general </t>
  </si>
  <si>
    <t>2. Realizar las actividades acordadas en el cronograma asociadas a la conectividad</t>
  </si>
  <si>
    <t>3. Participar en la elaboración de las conclusiones y Recomendaciones del Foro</t>
  </si>
  <si>
    <t xml:space="preserve">Aún no se ha definido el Área Responsable de su ejecución.  
</t>
  </si>
  <si>
    <t>El Jefe de la Oficina de Transporte Aéreo envió en la propuesta de Plan de Acción la Nota de la columna G. 
En ese sentido y dado que aún no se ha definido el área que se responsabilizará de la ejecución de esta meta, se suigere aplazar su realización.</t>
  </si>
  <si>
    <t>1. Seleccionar dos aeropuertos para la presentación de una estrategia comercial.</t>
  </si>
  <si>
    <t xml:space="preserve">Aún no se ha definido el Área Responsable de su ejecución.  </t>
  </si>
  <si>
    <r>
      <t xml:space="preserve">.
</t>
    </r>
    <r>
      <rPr>
        <sz val="8"/>
        <color rgb="FFFF0000"/>
        <rFont val="Arial"/>
        <family val="2"/>
      </rPr>
      <t xml:space="preserve">
Ejecutar en el 100% el Plan de Acción para la Aviación General.</t>
    </r>
  </si>
  <si>
    <t>DITEL hizo planteamiento de modificacion del Indicador y se encuentra aun pendiente de ser validada por la SSO</t>
  </si>
  <si>
    <t>Pendiente validacion SSO</t>
  </si>
  <si>
    <t xml:space="preserve">De acuerdo a lo informado por el grupo ASM el concepto operacional del área de control terminal Bogotá, ya fue culminado de manera exitosa en 2017, sin embargo, hasta la fecha se han realizado ajustes de forma.  Cabe anotar que el concepto propuesto en su momento hacía referencia a operaciones PBN al 100%, motivo por el cual la aeronáutica civil incorporo rutas y procedimientos convencionales, los cuales para ser eliminados y permitir un concepto 100% PBN, es necesario que la industria modifique la flota bajo las especificaciones de navegación PBN.   Por lo anterior se cierra el compromiso de esta meta </t>
  </si>
  <si>
    <t xml:space="preserve">3. Establecer las acciones necesarias para el desarrollo del Concurso de Méritos de la Aeronáutica Civil. </t>
  </si>
  <si>
    <t>Desarrollar al 100% el Plan de Trabajo Anual en Seguridad y Salud vigencia 2022</t>
  </si>
  <si>
    <t xml:space="preserve">Plan de Trabajo Anual en Seguridad y Salud en el Trabajo 2022 </t>
  </si>
  <si>
    <t xml:space="preserve">% Avance de cumplimiento del PA-SST 2022 </t>
  </si>
  <si>
    <t xml:space="preserve">1. Definición del Plan de Trabajo Anual en Seguridad y Salud en el Trabajo 2022 </t>
  </si>
  <si>
    <t>2. Aprobación y publicación en la página web del Plan de Trabajo Anual en Seguridad y Salud en el Trabajo</t>
  </si>
  <si>
    <t>3, Ejecución del  Plan de Trabajo Anual en Seguridad y Salud en el Trabajo 2022 (Cronograma).</t>
  </si>
  <si>
    <t xml:space="preserve">Desarrollar al 100% el Plan de Bienestar Social e Incentivos durante la vigencia 2022 </t>
  </si>
  <si>
    <t xml:space="preserve"> Plan de Bienestar Social e Incentivos 2022 </t>
  </si>
  <si>
    <t xml:space="preserve">% Avance de cumplimiento del Plan de Bienestar Social e Incentivos 2022 </t>
  </si>
  <si>
    <t xml:space="preserve">1. Definición del Plan de Bienestar e Incentivos 2022 </t>
  </si>
  <si>
    <t xml:space="preserve">2. Aprobación y publicación en la página web del Plan de Trabajo Anual en Seguridad y Salud en el Trabajo y el Plan de Bienestar Social e Incentivos durante la vigencia 2022 </t>
  </si>
  <si>
    <t>3. Ejecución del  Plan de Bienestar Social e Incentivos durante la vigencia 2022 (Cronograma).</t>
  </si>
  <si>
    <t>4. Generar de manera certifcada  el certificado médico  para el personal aeronáutico. Certiificado 100% digital.</t>
  </si>
  <si>
    <t>1. Realizar autodiagnostico del estado del Proceso frente a requisitos a auditar</t>
  </si>
  <si>
    <t>2. Establecer plan de acción para los puntos de mejora de acuerdo a diagnostico del proceso frente a requisitos auditar</t>
  </si>
  <si>
    <t>3. Cumplir las actividades establecidas como mejora de acuerdo con el autodiagnostico realizado</t>
  </si>
  <si>
    <t>4. Realizar contratacion y auditoria externa de suficiencia</t>
  </si>
  <si>
    <t xml:space="preserve">1. Realizar autodiagnostico de la politica de compras y contratación pública </t>
  </si>
  <si>
    <t>2. Establecer plan de actividadespara los puntos de mejora en el cumplimiento de la política de compras y contratación pública establecida por MIPG</t>
  </si>
  <si>
    <t>1. Estructurar y radicar los procesos de contratación para las mejoras y realización de mantenimientos en las sedes</t>
  </si>
  <si>
    <t>2. Realizar los cronogramas de actividades para las mejoras y realización de mantenimientos en las sedes</t>
  </si>
  <si>
    <t>3. Ejecutar los cronogramas o planes de actividades para las mejoras y realización de mantenimientos en las sedes</t>
  </si>
  <si>
    <t>4. Presentar informe ejecutivo de las mejoras y realización de mantenimientos en las sedes al culminar la vigencia</t>
  </si>
  <si>
    <t>1. Identificar y definir la necesidad, alcance y aprobación de recursos que se requieren para la implementación del aplicativo.</t>
  </si>
  <si>
    <t>2. Ejecutar plan de implementación del aplicativo de acuerdo con el alcance definido.</t>
  </si>
  <si>
    <t>1. Crear plan de bajas a nivel nacional de bienes muebles, de acuerdo con inventarios realizados</t>
  </si>
  <si>
    <t>2. Realizar seguimiento mensual al cumplimiento del plan de bajas</t>
  </si>
  <si>
    <t>3. Generar alertas preventivas y toma de decisiones para cumplir minimo en un 30% el plan de bajas</t>
  </si>
  <si>
    <t>1. Realizar análisis e informe sobre el comportamiento de sinestralidad vigencia 2021 en la Aerocivil</t>
  </si>
  <si>
    <t>2. Crear plan de sensibilizacion frente a el  procedimiento de aseguramiento y  reclamaciones</t>
  </si>
  <si>
    <t xml:space="preserve">3. Cumplir las actividades establecidas en el plan de sensibilizaciones programadas para la vigencia 2022 </t>
  </si>
  <si>
    <t>1. Organizar con y sin hoja de control hasta 1.504 ML</t>
  </si>
  <si>
    <t>2. Digitalizar las diferentes series documentales 5.859.000 Imágenes</t>
  </si>
  <si>
    <t>3. Estructuración del Sistema de Gestión de Documento Electrónico de Archivos (SGDEA)</t>
  </si>
  <si>
    <t>4. Aplicar las Tablas de Retención Documental - TRD Versión 2020 (232 TRD)</t>
  </si>
  <si>
    <t>5. Actualizar las Tablas de Retención Documental, de acuerdo con el Decreto 1294 del 2021 (74 TRD)</t>
  </si>
  <si>
    <t>6. Implementar el Programa de Gestión Documental - PGD (Avance en el desarrollo e implementación de los programas específicos)</t>
  </si>
  <si>
    <t>6. Implementar el Plan Institucional de Archivos - PINAR (Seguimiento a los 6 Planes establecidos en el PINAR)</t>
  </si>
  <si>
    <t>7. Realizar seguimiento al diligenciamiento del Formato Único de Inventario Documental de cada Archivo de Gestión, en la carpeta denominada Gestión Documental, creada en el BOG7 de cada oficina productora.</t>
  </si>
  <si>
    <t xml:space="preserve">8. Implementar el Sistema Integrado de Conservación - SIC:
* Plan de Conservación.
* Plan de Preservación a Largo Plazo (Identificación de Series y Subseries a preservar según Tablas de Retención Documental)   </t>
  </si>
  <si>
    <t>GESTION 2022</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</si>
  <si>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</si>
  <si>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HECTOR POMAR</t>
  </si>
  <si>
    <t xml:space="preserve">Luz Melba Castañeda Lizarazo </t>
  </si>
  <si>
    <t>LUZ MELBA CASTAÑEDA LIZARAZO - MARTHA BARRERA - CENAIDA JEREZ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</si>
</sst>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8"/>
      <color rgb="FFFFFFFF"/>
      <name val="Arial"/>
      <family val="2"/>
    </font>
    <font>
      <sz val="8"/>
      <color rgb="FF000000"/>
      <name val="Arial"/>
      <family val="2"/>
    </font>
    <font>
      <sz val="8"/>
      <color theme="1"/>
      <name val="Calibri"/>
      <family val="2"/>
      <scheme val="minor"/>
    </font>
    <font>
      <b/>
      <sz val="8"/>
      <color rgb="FFFFFF00"/>
      <name val="Arial"/>
      <family val="2"/>
    </font>
    <font>
      <b/>
      <sz val="8"/>
      <color rgb="FFFF0000"/>
      <name val="Arial"/>
      <family val="2"/>
    </font>
    <font>
      <b/>
      <sz val="8"/>
      <color theme="0"/>
      <name val="Arial"/>
      <family val="2"/>
    </font>
    <font>
      <sz val="8"/>
      <color indexed="9"/>
      <name val="Arial"/>
      <family val="2"/>
    </font>
    <font>
      <sz val="8"/>
      <color indexed="8"/>
      <name val="Arial"/>
      <family val="2"/>
    </font>
    <font>
      <b/>
      <sz val="8"/>
      <color rgb="FF0070C0"/>
      <name val="Arial"/>
      <family val="2"/>
    </font>
    <font>
      <sz val="8"/>
      <color theme="1"/>
      <name val="Arial"/>
      <family val="2"/>
    </font>
    <font>
      <sz val="8"/>
      <name val="Arial"/>
      <family val="2"/>
    </font>
    <font>
      <b/>
      <sz val="8"/>
      <color theme="1"/>
      <name val="Arial"/>
      <family val="2"/>
    </font>
    <font>
      <b/>
      <sz val="8"/>
      <name val="Arial"/>
      <family val="2"/>
    </font>
    <font>
      <sz val="8"/>
      <color rgb="FFFF0000"/>
      <name val="Arial"/>
      <family val="2"/>
    </font>
    <font>
      <b/>
      <sz val="8"/>
      <color theme="8" tint="-0.249977111117893"/>
      <name val="Arial"/>
      <family val="2"/>
    </font>
    <font>
      <b/>
      <sz val="8"/>
      <color theme="1"/>
      <name val="Arial Narrow"/>
      <family val="2"/>
    </font>
    <font>
      <b/>
      <sz val="8"/>
      <color theme="4"/>
      <name val="Arial"/>
      <family val="2"/>
    </font>
    <font>
      <sz val="12"/>
      <color theme="1"/>
      <name val="Calibri"/>
      <family val="2"/>
      <scheme val="minor"/>
    </font>
    <font>
      <b/>
      <sz val="9"/>
      <color theme="0"/>
      <name val="Arial"/>
      <family val="2"/>
    </font>
    <font>
      <strike/>
      <sz val="8"/>
      <color theme="1"/>
      <name val="Arial"/>
      <family val="2"/>
    </font>
    <font>
      <sz val="8"/>
      <name val="Arial Narrow"/>
      <family val="2"/>
    </font>
    <font>
      <b/>
      <sz val="8"/>
      <color theme="0"/>
      <name val="Arial Narrow"/>
      <family val="2"/>
    </font>
    <font>
      <b/>
      <sz val="8"/>
      <color rgb="FF0070C0"/>
      <name val="Arial Narrow"/>
      <family val="2"/>
    </font>
    <font>
      <sz val="8"/>
      <color theme="1"/>
      <name val="Arial Narrow"/>
      <family val="2"/>
    </font>
    <font>
      <b/>
      <sz val="8"/>
      <color rgb="FFFF0000"/>
      <name val="Arial Narrow"/>
      <family val="2"/>
    </font>
    <font>
      <b/>
      <sz val="8"/>
      <name val="Arial Narrow"/>
      <family val="2"/>
    </font>
    <font>
      <b/>
      <sz val="8"/>
      <color theme="9" tint="-0.499984740745262"/>
      <name val="Arial Narrow"/>
      <family val="2"/>
    </font>
    <font>
      <sz val="8"/>
      <color rgb="FFFF0000"/>
      <name val="Arial Narrow"/>
      <family val="2"/>
    </font>
  </fonts>
  <fills count="2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8"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92D050"/>
        <bgColor indexed="64"/>
      </patternFill>
    </fill>
    <fill>
      <patternFill patternType="solid">
        <fgColor theme="4" tint="0.59999389629810485"/>
        <bgColor rgb="FF000000"/>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E799"/>
        <bgColor indexed="64"/>
      </patternFill>
    </fill>
    <fill>
      <patternFill patternType="solid">
        <fgColor rgb="FFFFE89A"/>
        <bgColor indexed="64"/>
      </patternFill>
    </fill>
    <fill>
      <patternFill patternType="solid">
        <fgColor theme="4" tint="0.79998168889431442"/>
        <bgColor rgb="FF000000"/>
      </patternFill>
    </fill>
    <fill>
      <patternFill patternType="solid">
        <fgColor theme="7" tint="0.39997558519241921"/>
        <bgColor indexed="64"/>
      </patternFill>
    </fill>
    <fill>
      <patternFill patternType="solid">
        <fgColor theme="0"/>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rgb="FF000000"/>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rgb="FF000000"/>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rgb="FF000000"/>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auto="1"/>
      </left>
      <right style="thin">
        <color auto="1"/>
      </right>
      <top style="thin">
        <color auto="1"/>
      </top>
      <bottom/>
      <diagonal/>
    </border>
    <border>
      <left/>
      <right style="thin">
        <color indexed="64"/>
      </right>
      <top/>
      <bottom style="medium">
        <color rgb="FF000000"/>
      </bottom>
      <diagonal/>
    </border>
    <border>
      <left style="medium">
        <color auto="1"/>
      </left>
      <right style="thin">
        <color auto="1"/>
      </right>
      <top/>
      <bottom style="thin">
        <color auto="1"/>
      </bottom>
      <diagonal/>
    </border>
    <border>
      <left/>
      <right style="thin">
        <color indexed="64"/>
      </right>
      <top style="medium">
        <color indexed="64"/>
      </top>
      <bottom/>
      <diagonal/>
    </border>
    <border>
      <left style="thin">
        <color indexed="64"/>
      </left>
      <right/>
      <top/>
      <bottom/>
      <diagonal/>
    </border>
    <border>
      <left style="medium">
        <color auto="1"/>
      </left>
      <right/>
      <top style="medium">
        <color auto="1"/>
      </top>
      <bottom style="thin">
        <color auto="1"/>
      </bottom>
      <diagonal/>
    </border>
    <border>
      <left style="medium">
        <color indexed="64"/>
      </left>
      <right/>
      <top style="thin">
        <color indexed="64"/>
      </top>
      <bottom style="thin">
        <color indexed="64"/>
      </bottom>
      <diagonal/>
    </border>
    <border>
      <left style="medium">
        <color auto="1"/>
      </left>
      <right/>
      <top style="thin">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indexed="64"/>
      </right>
      <top/>
      <bottom style="thin">
        <color indexed="64"/>
      </bottom>
      <diagonal/>
    </border>
    <border>
      <left style="hair">
        <color indexed="64"/>
      </left>
      <right/>
      <top/>
      <bottom style="medium">
        <color indexed="64"/>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thin">
        <color indexed="64"/>
      </right>
      <top/>
      <bottom/>
      <diagonal/>
    </border>
    <border>
      <left style="medium">
        <color indexed="64"/>
      </left>
      <right style="medium">
        <color indexed="64"/>
      </right>
      <top/>
      <bottom style="thin">
        <color indexed="64"/>
      </bottom>
      <diagonal/>
    </border>
    <border>
      <left style="hair">
        <color indexed="64"/>
      </left>
      <right/>
      <top/>
      <bottom/>
      <diagonal/>
    </border>
    <border>
      <left style="medium">
        <color indexed="64"/>
      </left>
      <right style="medium">
        <color indexed="64"/>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rgb="FF000000"/>
      </top>
      <bottom/>
      <diagonal/>
    </border>
    <border>
      <left/>
      <right style="thin">
        <color rgb="FF000000"/>
      </right>
      <top/>
      <bottom/>
      <diagonal/>
    </border>
    <border>
      <left/>
      <right style="medium">
        <color indexed="64"/>
      </right>
      <top/>
      <bottom style="medium">
        <color rgb="FF000000"/>
      </bottom>
      <diagonal/>
    </border>
    <border>
      <left/>
      <right style="medium">
        <color indexed="64"/>
      </right>
      <top style="medium">
        <color rgb="FF000000"/>
      </top>
      <bottom/>
      <diagonal/>
    </border>
    <border>
      <left/>
      <right style="medium">
        <color indexed="64"/>
      </right>
      <top style="medium">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medium">
        <color auto="1"/>
      </bottom>
      <diagonal/>
    </border>
    <border>
      <left style="medium">
        <color indexed="64"/>
      </left>
      <right style="medium">
        <color indexed="64"/>
      </right>
      <top/>
      <bottom style="medium">
        <color rgb="FF000000"/>
      </bottom>
      <diagonal/>
    </border>
    <border>
      <left style="medium">
        <color indexed="64"/>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hair">
        <color indexed="64"/>
      </top>
      <bottom/>
      <diagonal/>
    </border>
    <border>
      <left/>
      <right/>
      <top style="medium">
        <color auto="1"/>
      </top>
      <bottom style="thin">
        <color auto="1"/>
      </bottom>
      <diagonal/>
    </border>
    <border>
      <left style="thin">
        <color rgb="FF000000"/>
      </left>
      <right style="medium">
        <color indexed="64"/>
      </right>
      <top/>
      <bottom style="thin">
        <color rgb="FF000000"/>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1254">
    <xf numFmtId="0" fontId="0" fillId="0" borderId="0" xfId="0"/>
    <xf numFmtId="0" fontId="4" fillId="3" borderId="1" xfId="0" applyFont="1" applyFill="1" applyBorder="1" applyAlignment="1">
      <alignment horizontal="center" vertical="center"/>
    </xf>
    <xf numFmtId="0" fontId="5" fillId="0" borderId="0" xfId="0" applyFont="1"/>
    <xf numFmtId="0" fontId="6" fillId="0" borderId="0" xfId="0" applyFont="1"/>
    <xf numFmtId="0" fontId="15" fillId="0" borderId="13" xfId="0" applyFont="1" applyBorder="1" applyAlignment="1">
      <alignment horizontal="center" vertical="center"/>
    </xf>
    <xf numFmtId="10" fontId="13" fillId="0" borderId="17" xfId="4" applyNumberFormat="1" applyFont="1" applyBorder="1" applyAlignment="1">
      <alignment horizontal="center" vertical="center"/>
    </xf>
    <xf numFmtId="10" fontId="13" fillId="0" borderId="18" xfId="4" applyNumberFormat="1" applyFont="1" applyBorder="1" applyAlignment="1">
      <alignment horizontal="center" vertical="center"/>
    </xf>
    <xf numFmtId="0" fontId="15" fillId="8" borderId="27" xfId="0" applyFont="1" applyFill="1" applyBorder="1" applyAlignment="1">
      <alignment horizontal="center" vertical="center"/>
    </xf>
    <xf numFmtId="10" fontId="8" fillId="8" borderId="28" xfId="0" applyNumberFormat="1" applyFont="1" applyFill="1" applyBorder="1" applyAlignment="1" applyProtection="1">
      <alignment horizontal="center" vertical="center"/>
      <protection locked="0"/>
    </xf>
    <xf numFmtId="10" fontId="8" fillId="8" borderId="29" xfId="0" applyNumberFormat="1" applyFont="1" applyFill="1" applyBorder="1" applyAlignment="1" applyProtection="1">
      <alignment horizontal="center" vertical="center"/>
      <protection locked="0"/>
    </xf>
    <xf numFmtId="10" fontId="13" fillId="8" borderId="30" xfId="4" applyNumberFormat="1" applyFont="1" applyFill="1" applyBorder="1" applyAlignment="1">
      <alignment horizontal="center" vertical="center"/>
    </xf>
    <xf numFmtId="10" fontId="13" fillId="8" borderId="31" xfId="4" applyNumberFormat="1" applyFont="1" applyFill="1" applyBorder="1" applyAlignment="1">
      <alignment horizontal="center" vertical="center"/>
    </xf>
    <xf numFmtId="10" fontId="13" fillId="8" borderId="42" xfId="4" applyNumberFormat="1" applyFont="1" applyFill="1" applyBorder="1" applyAlignment="1">
      <alignment horizontal="center" vertical="center"/>
    </xf>
    <xf numFmtId="10" fontId="13" fillId="8" borderId="43" xfId="4" applyNumberFormat="1" applyFont="1" applyFill="1" applyBorder="1" applyAlignment="1">
      <alignment horizontal="center" vertical="center"/>
    </xf>
    <xf numFmtId="10" fontId="13" fillId="0" borderId="50" xfId="4" applyNumberFormat="1" applyFont="1" applyBorder="1" applyAlignment="1">
      <alignment horizontal="center" vertical="center"/>
    </xf>
    <xf numFmtId="10" fontId="13" fillId="0" borderId="51" xfId="4" applyNumberFormat="1" applyFont="1" applyBorder="1" applyAlignment="1">
      <alignment horizontal="center" vertical="center"/>
    </xf>
    <xf numFmtId="10" fontId="13" fillId="8" borderId="52" xfId="4" applyNumberFormat="1" applyFont="1" applyFill="1" applyBorder="1" applyAlignment="1">
      <alignment horizontal="center" vertical="center"/>
    </xf>
    <xf numFmtId="10" fontId="13" fillId="8" borderId="53" xfId="4" applyNumberFormat="1" applyFont="1" applyFill="1" applyBorder="1" applyAlignment="1">
      <alignment horizontal="center" vertical="center"/>
    </xf>
    <xf numFmtId="0" fontId="15" fillId="8" borderId="6" xfId="0" applyFont="1" applyFill="1" applyBorder="1" applyAlignment="1">
      <alignment horizontal="center" vertical="center"/>
    </xf>
    <xf numFmtId="0" fontId="13" fillId="0" borderId="0" xfId="0" applyFont="1"/>
    <xf numFmtId="0" fontId="13" fillId="0" borderId="0" xfId="0" applyFont="1" applyAlignment="1">
      <alignment horizontal="center" vertical="center"/>
    </xf>
    <xf numFmtId="10" fontId="19" fillId="11" borderId="24" xfId="1" applyNumberFormat="1" applyFont="1" applyFill="1" applyBorder="1" applyAlignment="1">
      <alignment horizontal="center" vertical="center"/>
    </xf>
    <xf numFmtId="0" fontId="16" fillId="0" borderId="0" xfId="0" applyFont="1" applyFill="1" applyAlignment="1">
      <alignment horizontal="center" vertical="center" wrapText="1"/>
    </xf>
    <xf numFmtId="0" fontId="13" fillId="0" borderId="0" xfId="0" applyFont="1" applyAlignment="1">
      <alignment horizontal="left" vertical="center"/>
    </xf>
    <xf numFmtId="10" fontId="13" fillId="0" borderId="0" xfId="0" applyNumberFormat="1" applyFont="1" applyAlignment="1">
      <alignment horizontal="center" vertical="center"/>
    </xf>
    <xf numFmtId="0" fontId="13" fillId="0" borderId="0" xfId="0" applyFont="1" applyAlignment="1">
      <alignment horizontal="left" vertical="center" wrapText="1"/>
    </xf>
    <xf numFmtId="10" fontId="19" fillId="11" borderId="58" xfId="1" applyNumberFormat="1" applyFont="1" applyFill="1" applyBorder="1" applyAlignment="1">
      <alignment horizontal="center" vertical="center"/>
    </xf>
    <xf numFmtId="0" fontId="20" fillId="0" borderId="0" xfId="0" applyFont="1" applyFill="1" applyAlignment="1">
      <alignment horizontal="center" vertical="center" wrapText="1"/>
    </xf>
    <xf numFmtId="0" fontId="13" fillId="0" borderId="0" xfId="0" applyFont="1" applyFill="1" applyAlignment="1">
      <alignment wrapText="1"/>
    </xf>
    <xf numFmtId="9" fontId="13" fillId="0" borderId="0" xfId="1" applyFont="1" applyFill="1" applyAlignment="1">
      <alignment horizontal="center" vertical="center" wrapText="1"/>
    </xf>
    <xf numFmtId="10" fontId="19" fillId="0" borderId="13" xfId="1" applyNumberFormat="1" applyFont="1" applyBorder="1" applyAlignment="1">
      <alignment horizontal="center" vertical="center"/>
    </xf>
    <xf numFmtId="10" fontId="19" fillId="0" borderId="0" xfId="1" applyNumberFormat="1" applyFont="1" applyBorder="1" applyAlignment="1">
      <alignment horizontal="center" vertical="center"/>
    </xf>
    <xf numFmtId="10" fontId="19" fillId="0" borderId="32" xfId="1" applyNumberFormat="1" applyFont="1" applyBorder="1" applyAlignment="1">
      <alignment horizontal="center" vertical="center"/>
    </xf>
    <xf numFmtId="10" fontId="19" fillId="14" borderId="13" xfId="1" applyNumberFormat="1" applyFont="1" applyFill="1" applyBorder="1" applyAlignment="1">
      <alignment horizontal="center" vertical="center"/>
    </xf>
    <xf numFmtId="0" fontId="13" fillId="0" borderId="0" xfId="0" applyFont="1" applyFill="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14"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13" fillId="0" borderId="0" xfId="0" applyFont="1" applyFill="1"/>
    <xf numFmtId="0" fontId="15" fillId="0" borderId="64" xfId="0" applyFont="1" applyBorder="1" applyAlignment="1">
      <alignment horizontal="center" vertical="center"/>
    </xf>
    <xf numFmtId="0" fontId="15" fillId="8" borderId="65" xfId="0" applyFont="1" applyFill="1" applyBorder="1" applyAlignment="1">
      <alignment horizontal="center" vertical="center"/>
    </xf>
    <xf numFmtId="0" fontId="15" fillId="8" borderId="33" xfId="0" applyFont="1" applyFill="1" applyBorder="1" applyAlignment="1">
      <alignment horizontal="center" vertical="center"/>
    </xf>
    <xf numFmtId="10" fontId="15" fillId="0" borderId="72" xfId="0" applyNumberFormat="1" applyFont="1" applyBorder="1" applyAlignment="1" applyProtection="1">
      <alignment horizontal="center" vertical="center"/>
    </xf>
    <xf numFmtId="10" fontId="15" fillId="0" borderId="35" xfId="0" applyNumberFormat="1" applyFont="1" applyBorder="1" applyAlignment="1" applyProtection="1">
      <alignment horizontal="center" vertical="center"/>
    </xf>
    <xf numFmtId="10" fontId="15" fillId="0" borderId="36" xfId="0" applyNumberFormat="1" applyFont="1" applyBorder="1" applyAlignment="1" applyProtection="1">
      <alignment horizontal="center" vertical="center"/>
    </xf>
    <xf numFmtId="10" fontId="8" fillId="8" borderId="73" xfId="0" applyNumberFormat="1" applyFont="1" applyFill="1" applyBorder="1" applyAlignment="1" applyProtection="1">
      <alignment horizontal="center" vertical="center"/>
      <protection locked="0"/>
    </xf>
    <xf numFmtId="0" fontId="15" fillId="8" borderId="7" xfId="0" applyFont="1" applyFill="1" applyBorder="1" applyAlignment="1">
      <alignment horizontal="center" vertical="center"/>
    </xf>
    <xf numFmtId="0" fontId="15" fillId="8" borderId="23" xfId="0" applyFont="1" applyFill="1" applyBorder="1" applyAlignment="1">
      <alignment horizontal="center" vertical="center"/>
    </xf>
    <xf numFmtId="0" fontId="15" fillId="0" borderId="23" xfId="0" applyFont="1" applyBorder="1" applyAlignment="1">
      <alignment horizontal="center" vertical="center"/>
    </xf>
    <xf numFmtId="0" fontId="15" fillId="0" borderId="33" xfId="0" applyFont="1" applyBorder="1" applyAlignment="1">
      <alignment horizontal="center" vertical="center"/>
    </xf>
    <xf numFmtId="0" fontId="8" fillId="7" borderId="25" xfId="0" applyFont="1" applyFill="1" applyBorder="1" applyAlignment="1">
      <alignment horizontal="center" vertical="center"/>
    </xf>
    <xf numFmtId="10" fontId="19" fillId="12" borderId="24" xfId="1" applyNumberFormat="1" applyFont="1" applyFill="1" applyBorder="1" applyAlignment="1">
      <alignment horizontal="center" vertical="center"/>
    </xf>
    <xf numFmtId="10" fontId="19" fillId="12" borderId="58" xfId="1"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7" fillId="5" borderId="77" xfId="0" applyFont="1" applyFill="1" applyBorder="1" applyAlignment="1">
      <alignment horizontal="center" vertical="center" wrapText="1"/>
    </xf>
    <xf numFmtId="0" fontId="8" fillId="5" borderId="77" xfId="0" applyFont="1" applyFill="1" applyBorder="1" applyAlignment="1">
      <alignment horizontal="center" vertical="center" wrapText="1"/>
    </xf>
    <xf numFmtId="0" fontId="4" fillId="5" borderId="77" xfId="0" applyFont="1" applyFill="1" applyBorder="1" applyAlignment="1">
      <alignment horizontal="center" vertical="center" wrapText="1"/>
    </xf>
    <xf numFmtId="10" fontId="4" fillId="5" borderId="77" xfId="0" applyNumberFormat="1" applyFont="1" applyFill="1" applyBorder="1" applyAlignment="1">
      <alignment horizontal="center" vertical="center" wrapText="1"/>
    </xf>
    <xf numFmtId="17" fontId="4" fillId="5" borderId="59"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9" xfId="0" applyFont="1" applyFill="1" applyBorder="1" applyAlignment="1">
      <alignment horizontal="center" vertical="center" wrapText="1"/>
    </xf>
    <xf numFmtId="10" fontId="8" fillId="8" borderId="8" xfId="0" applyNumberFormat="1" applyFont="1" applyFill="1" applyBorder="1" applyAlignment="1" applyProtection="1">
      <alignment horizontal="center" vertical="center"/>
      <protection locked="0"/>
    </xf>
    <xf numFmtId="10" fontId="8" fillId="8" borderId="44" xfId="0" applyNumberFormat="1" applyFont="1" applyFill="1" applyBorder="1" applyAlignment="1" applyProtection="1">
      <alignment horizontal="center" vertical="center"/>
      <protection locked="0"/>
    </xf>
    <xf numFmtId="10" fontId="8" fillId="8" borderId="87" xfId="0" applyNumberFormat="1" applyFont="1" applyFill="1" applyBorder="1" applyAlignment="1" applyProtection="1">
      <alignment horizontal="center" vertical="center"/>
      <protection locked="0"/>
    </xf>
    <xf numFmtId="0" fontId="4" fillId="5" borderId="64"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xf numFmtId="10" fontId="8" fillId="8" borderId="90" xfId="0" applyNumberFormat="1" applyFont="1" applyFill="1" applyBorder="1" applyAlignment="1" applyProtection="1">
      <alignment horizontal="center" vertical="center"/>
      <protection locked="0"/>
    </xf>
    <xf numFmtId="10" fontId="8" fillId="8" borderId="92" xfId="0" applyNumberFormat="1" applyFont="1" applyFill="1" applyBorder="1" applyAlignment="1" applyProtection="1">
      <alignment horizontal="center" vertical="center"/>
      <protection locked="0"/>
    </xf>
    <xf numFmtId="10" fontId="8" fillId="8" borderId="9" xfId="0" applyNumberFormat="1" applyFont="1" applyFill="1" applyBorder="1" applyAlignment="1" applyProtection="1">
      <alignment horizontal="center" vertical="center"/>
      <protection locked="0"/>
    </xf>
    <xf numFmtId="1" fontId="13" fillId="18" borderId="0" xfId="0" applyNumberFormat="1" applyFont="1" applyFill="1" applyBorder="1" applyAlignment="1">
      <alignment horizontal="center" vertical="center" wrapText="1"/>
    </xf>
    <xf numFmtId="0" fontId="8" fillId="22" borderId="25" xfId="0" applyFont="1" applyFill="1" applyBorder="1" applyAlignment="1">
      <alignment horizontal="center" vertical="center"/>
    </xf>
    <xf numFmtId="10" fontId="17" fillId="22" borderId="25" xfId="1"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horizontal="center" vertical="center" wrapText="1"/>
    </xf>
    <xf numFmtId="0" fontId="28" fillId="25" borderId="23" xfId="0" applyFont="1" applyFill="1" applyBorder="1" applyAlignment="1">
      <alignment horizontal="center" vertical="center" wrapText="1"/>
    </xf>
    <xf numFmtId="10" fontId="15" fillId="0" borderId="9" xfId="0" applyNumberFormat="1" applyFont="1" applyBorder="1" applyAlignment="1" applyProtection="1">
      <alignment horizontal="center" vertical="center"/>
    </xf>
    <xf numFmtId="10" fontId="15" fillId="0" borderId="90" xfId="0" applyNumberFormat="1" applyFont="1" applyBorder="1" applyAlignment="1" applyProtection="1">
      <alignment horizontal="center" vertical="center"/>
    </xf>
    <xf numFmtId="10" fontId="15" fillId="0" borderId="92" xfId="0" applyNumberFormat="1" applyFont="1" applyBorder="1" applyAlignment="1" applyProtection="1">
      <alignment horizontal="center" vertical="center"/>
    </xf>
    <xf numFmtId="10" fontId="15" fillId="0" borderId="77" xfId="0" applyNumberFormat="1" applyFont="1" applyBorder="1" applyAlignment="1" applyProtection="1">
      <alignment horizontal="center" vertical="center"/>
    </xf>
    <xf numFmtId="10" fontId="15" fillId="0" borderId="88" xfId="0" applyNumberFormat="1" applyFont="1" applyBorder="1" applyAlignment="1" applyProtection="1">
      <alignment horizontal="center" vertical="center"/>
    </xf>
    <xf numFmtId="10" fontId="15" fillId="0" borderId="89" xfId="0" applyNumberFormat="1" applyFont="1" applyBorder="1" applyAlignment="1" applyProtection="1">
      <alignment horizontal="center" vertical="center"/>
    </xf>
    <xf numFmtId="0" fontId="9" fillId="6" borderId="23" xfId="0" applyFont="1" applyFill="1" applyBorder="1" applyAlignment="1">
      <alignment vertical="center" wrapText="1"/>
    </xf>
    <xf numFmtId="0" fontId="9" fillId="6" borderId="6" xfId="0" applyFont="1" applyFill="1" applyBorder="1" applyAlignment="1">
      <alignment vertical="center" wrapText="1"/>
    </xf>
    <xf numFmtId="0" fontId="15" fillId="0" borderId="23" xfId="0" applyFont="1" applyFill="1" applyBorder="1" applyAlignment="1">
      <alignment horizontal="center" vertical="center" wrapText="1"/>
    </xf>
    <xf numFmtId="0" fontId="14" fillId="17" borderId="21" xfId="5" applyFont="1" applyFill="1" applyBorder="1" applyAlignment="1">
      <alignment horizontal="center" vertical="center" wrapText="1"/>
    </xf>
    <xf numFmtId="0" fontId="14" fillId="17" borderId="25" xfId="5" applyFont="1" applyFill="1" applyBorder="1" applyAlignment="1">
      <alignment horizontal="center" vertical="center" wrapText="1"/>
    </xf>
    <xf numFmtId="0" fontId="8" fillId="17" borderId="21" xfId="5" applyFont="1" applyFill="1" applyBorder="1" applyAlignment="1">
      <alignment horizontal="center" vertical="center" wrapText="1"/>
    </xf>
    <xf numFmtId="0" fontId="14" fillId="17" borderId="21" xfId="0" applyFont="1" applyFill="1" applyBorder="1" applyAlignment="1">
      <alignment horizontal="center" vertical="center" wrapText="1" readingOrder="1"/>
    </xf>
    <xf numFmtId="0" fontId="13" fillId="17" borderId="23" xfId="5" applyFont="1" applyFill="1" applyBorder="1" applyAlignment="1">
      <alignment horizontal="center" vertical="center" wrapText="1"/>
    </xf>
    <xf numFmtId="0" fontId="16" fillId="17" borderId="80" xfId="5" applyFont="1" applyFill="1" applyBorder="1" applyAlignment="1">
      <alignment horizontal="center" vertical="center" wrapText="1"/>
    </xf>
    <xf numFmtId="0" fontId="16" fillId="17" borderId="99" xfId="5" applyFont="1" applyFill="1" applyBorder="1" applyAlignment="1">
      <alignment horizontal="center" vertical="center" wrapText="1"/>
    </xf>
    <xf numFmtId="0" fontId="16" fillId="17" borderId="121" xfId="5" applyFont="1" applyFill="1" applyBorder="1" applyAlignment="1">
      <alignment horizontal="center" vertical="center" wrapText="1"/>
    </xf>
    <xf numFmtId="0" fontId="16" fillId="7" borderId="49" xfId="0" applyFont="1" applyFill="1" applyBorder="1" applyAlignment="1">
      <alignment horizontal="center" vertical="center"/>
    </xf>
    <xf numFmtId="0" fontId="14" fillId="8" borderId="25" xfId="0" applyFont="1" applyFill="1" applyBorder="1" applyAlignment="1">
      <alignment horizontal="center" vertical="center" wrapText="1"/>
    </xf>
    <xf numFmtId="10" fontId="14" fillId="8" borderId="25"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7" borderId="21" xfId="0" applyFont="1" applyFill="1" applyBorder="1" applyAlignment="1">
      <alignment horizontal="center" vertical="center"/>
    </xf>
    <xf numFmtId="0" fontId="13" fillId="7" borderId="10" xfId="0" applyFont="1" applyFill="1" applyBorder="1" applyAlignment="1">
      <alignment horizontal="center" vertical="center" wrapText="1" readingOrder="1"/>
    </xf>
    <xf numFmtId="0" fontId="13" fillId="7" borderId="32" xfId="0" applyFont="1" applyFill="1" applyBorder="1" applyAlignment="1">
      <alignment horizontal="center" vertical="center" wrapText="1" readingOrder="1"/>
    </xf>
    <xf numFmtId="0" fontId="13" fillId="7" borderId="45" xfId="0" applyFont="1" applyFill="1" applyBorder="1" applyAlignment="1">
      <alignment horizontal="center" vertical="center" wrapText="1" readingOrder="1"/>
    </xf>
    <xf numFmtId="0" fontId="13" fillId="7" borderId="13" xfId="0" applyFont="1" applyFill="1" applyBorder="1" applyAlignment="1">
      <alignment horizontal="center" vertical="center" wrapText="1" readingOrder="1"/>
    </xf>
    <xf numFmtId="0" fontId="13" fillId="7" borderId="23" xfId="0" applyFont="1" applyFill="1" applyBorder="1" applyAlignment="1">
      <alignment horizontal="center" vertical="center" wrapText="1" readingOrder="1"/>
    </xf>
    <xf numFmtId="0" fontId="13" fillId="7" borderId="6" xfId="0" applyFont="1" applyFill="1" applyBorder="1" applyAlignment="1">
      <alignment horizontal="center" vertical="center" wrapText="1" readingOrder="1"/>
    </xf>
    <xf numFmtId="0" fontId="14" fillId="7" borderId="21" xfId="0" applyFont="1" applyFill="1" applyBorder="1" applyAlignment="1">
      <alignment horizontal="left" vertical="center" wrapText="1"/>
    </xf>
    <xf numFmtId="164" fontId="14" fillId="7" borderId="22" xfId="4" applyNumberFormat="1" applyFont="1" applyFill="1" applyBorder="1" applyAlignment="1">
      <alignment horizontal="center" vertical="center" wrapText="1"/>
    </xf>
    <xf numFmtId="9" fontId="14" fillId="7" borderId="21" xfId="0" applyNumberFormat="1" applyFont="1" applyFill="1" applyBorder="1" applyAlignment="1">
      <alignment horizontal="left" vertical="center" wrapText="1"/>
    </xf>
    <xf numFmtId="164" fontId="14" fillId="7" borderId="21" xfId="4" applyNumberFormat="1" applyFont="1" applyFill="1" applyBorder="1" applyAlignment="1">
      <alignment horizontal="center" vertical="center" wrapText="1"/>
    </xf>
    <xf numFmtId="0" fontId="14" fillId="7" borderId="21" xfId="0" applyFont="1" applyFill="1" applyBorder="1" applyAlignment="1">
      <alignment horizontal="center" vertical="center" wrapText="1" readingOrder="1"/>
    </xf>
    <xf numFmtId="10" fontId="14" fillId="15" borderId="21" xfId="0" applyNumberFormat="1" applyFont="1" applyFill="1" applyBorder="1" applyAlignment="1">
      <alignment horizontal="center" vertical="center" wrapText="1" readingOrder="1"/>
    </xf>
    <xf numFmtId="10" fontId="15" fillId="7" borderId="0" xfId="1" applyNumberFormat="1" applyFont="1" applyFill="1" applyBorder="1" applyAlignment="1">
      <alignment horizontal="center" vertical="center"/>
    </xf>
    <xf numFmtId="10" fontId="15" fillId="7" borderId="12" xfId="1" applyNumberFormat="1" applyFont="1" applyFill="1" applyBorder="1" applyAlignment="1">
      <alignment horizontal="center" vertical="center"/>
    </xf>
    <xf numFmtId="10" fontId="15" fillId="7" borderId="32" xfId="1" applyNumberFormat="1" applyFont="1" applyFill="1" applyBorder="1" applyAlignment="1">
      <alignment horizontal="center" vertical="center"/>
    </xf>
    <xf numFmtId="10" fontId="15" fillId="7" borderId="45" xfId="1" applyNumberFormat="1" applyFont="1" applyFill="1" applyBorder="1" applyAlignment="1">
      <alignment horizontal="center" vertical="center"/>
    </xf>
    <xf numFmtId="10" fontId="15" fillId="7" borderId="23" xfId="1" applyNumberFormat="1" applyFont="1" applyFill="1" applyBorder="1" applyAlignment="1">
      <alignment horizontal="center" vertical="center"/>
    </xf>
    <xf numFmtId="10" fontId="15" fillId="7" borderId="6" xfId="1" applyNumberFormat="1" applyFont="1" applyFill="1" applyBorder="1" applyAlignment="1">
      <alignment horizontal="center" vertical="center"/>
    </xf>
    <xf numFmtId="10" fontId="15" fillId="7" borderId="33" xfId="1" applyNumberFormat="1" applyFont="1" applyFill="1" applyBorder="1" applyAlignment="1">
      <alignment horizontal="center" vertical="center"/>
    </xf>
    <xf numFmtId="10" fontId="15" fillId="7" borderId="7" xfId="1" applyNumberFormat="1" applyFont="1" applyFill="1" applyBorder="1" applyAlignment="1">
      <alignment horizontal="center" vertical="center"/>
    </xf>
    <xf numFmtId="0" fontId="12" fillId="7" borderId="13" xfId="0" applyFont="1" applyFill="1" applyBorder="1" applyAlignment="1">
      <alignment horizontal="center" vertical="center" wrapText="1" readingOrder="1"/>
    </xf>
    <xf numFmtId="0" fontId="12" fillId="7" borderId="23" xfId="0" applyFont="1" applyFill="1" applyBorder="1" applyAlignment="1">
      <alignment horizontal="center" vertical="center" wrapText="1" readingOrder="1"/>
    </xf>
    <xf numFmtId="0" fontId="8" fillId="7" borderId="13"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4" fillId="7" borderId="74"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38" xfId="0" applyFont="1" applyFill="1" applyBorder="1" applyAlignment="1">
      <alignment horizontal="center" vertical="center" wrapText="1" readingOrder="1"/>
    </xf>
    <xf numFmtId="0" fontId="14" fillId="7" borderId="3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39" xfId="0" applyFont="1" applyFill="1" applyBorder="1" applyAlignment="1">
      <alignment horizontal="center" vertical="center" wrapText="1" readingOrder="1"/>
    </xf>
    <xf numFmtId="0" fontId="14" fillId="7" borderId="49" xfId="0" applyFont="1" applyFill="1" applyBorder="1" applyAlignment="1">
      <alignment horizontal="center" vertical="center" wrapText="1" readingOrder="1"/>
    </xf>
    <xf numFmtId="10" fontId="14" fillId="15" borderId="49" xfId="0" applyNumberFormat="1" applyFont="1" applyFill="1" applyBorder="1" applyAlignment="1">
      <alignment horizontal="center" vertical="center" wrapText="1" readingOrder="1"/>
    </xf>
    <xf numFmtId="0" fontId="13" fillId="0" borderId="54"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4" fillId="7" borderId="76" xfId="0" applyFont="1" applyFill="1" applyBorder="1" applyAlignment="1">
      <alignment horizontal="center" vertical="center" wrapText="1" readingOrder="1"/>
    </xf>
    <xf numFmtId="0" fontId="14" fillId="7" borderId="37" xfId="0" applyFont="1" applyFill="1" applyBorder="1" applyAlignment="1">
      <alignment horizontal="center" vertical="center" wrapText="1" readingOrder="1"/>
    </xf>
    <xf numFmtId="0" fontId="17" fillId="26" borderId="54" xfId="5" applyFont="1" applyFill="1" applyBorder="1" applyAlignment="1">
      <alignment horizontal="center" vertical="center" wrapText="1"/>
    </xf>
    <xf numFmtId="0" fontId="17" fillId="26" borderId="99" xfId="5" applyFont="1" applyFill="1" applyBorder="1" applyAlignment="1">
      <alignment horizontal="center" vertical="center" wrapText="1"/>
    </xf>
    <xf numFmtId="0" fontId="17" fillId="26" borderId="56" xfId="5" applyFont="1" applyFill="1" applyBorder="1" applyAlignment="1">
      <alignment horizontal="center" vertical="center" wrapText="1"/>
    </xf>
    <xf numFmtId="0" fontId="13" fillId="0" borderId="54"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4" xfId="0" applyFont="1" applyBorder="1" applyAlignment="1">
      <alignment horizontal="center" wrapText="1"/>
    </xf>
    <xf numFmtId="0" fontId="13" fillId="0" borderId="56" xfId="0" applyFont="1" applyBorder="1" applyAlignment="1">
      <alignment horizontal="center" wrapText="1"/>
    </xf>
    <xf numFmtId="0" fontId="14" fillId="8" borderId="46" xfId="0" applyFont="1" applyFill="1" applyBorder="1" applyAlignment="1">
      <alignment horizontal="center" vertical="center" wrapText="1" readingOrder="1"/>
    </xf>
    <xf numFmtId="0" fontId="14" fillId="8" borderId="21" xfId="0" applyFont="1" applyFill="1" applyBorder="1" applyAlignment="1">
      <alignment horizontal="center" vertical="center" wrapText="1" readingOrder="1"/>
    </xf>
    <xf numFmtId="0" fontId="14" fillId="8" borderId="34" xfId="0" applyFont="1" applyFill="1" applyBorder="1" applyAlignment="1">
      <alignment horizontal="center" vertical="center" wrapText="1" readingOrder="1"/>
    </xf>
    <xf numFmtId="0" fontId="5" fillId="0" borderId="1" xfId="0" applyFont="1" applyFill="1" applyBorder="1" applyAlignment="1">
      <alignment horizontal="center" vertical="center" wrapText="1"/>
    </xf>
    <xf numFmtId="0" fontId="14" fillId="8" borderId="21" xfId="0" applyFont="1" applyFill="1" applyBorder="1" applyAlignment="1">
      <alignment horizontal="left" vertical="center" wrapText="1" readingOrder="1"/>
    </xf>
    <xf numFmtId="164" fontId="14" fillId="8" borderId="22" xfId="1" applyNumberFormat="1" applyFont="1" applyFill="1" applyBorder="1" applyAlignment="1">
      <alignment horizontal="center" vertical="center" wrapText="1" readingOrder="1"/>
    </xf>
    <xf numFmtId="0" fontId="14" fillId="8" borderId="49" xfId="0" applyFont="1" applyFill="1" applyBorder="1" applyAlignment="1">
      <alignment horizontal="left" vertical="center" wrapText="1" readingOrder="1"/>
    </xf>
    <xf numFmtId="164" fontId="14" fillId="8" borderId="62" xfId="1" applyNumberFormat="1" applyFont="1" applyFill="1" applyBorder="1" applyAlignment="1">
      <alignment horizontal="center" vertical="center" wrapText="1" readingOrder="1"/>
    </xf>
    <xf numFmtId="164" fontId="14" fillId="8" borderId="61" xfId="1" applyNumberFormat="1" applyFont="1" applyFill="1" applyBorder="1" applyAlignment="1">
      <alignment horizontal="center" vertical="center" wrapText="1" readingOrder="1"/>
    </xf>
    <xf numFmtId="0" fontId="14" fillId="8" borderId="13" xfId="0" applyFont="1" applyFill="1" applyBorder="1" applyAlignment="1">
      <alignment horizontal="center" vertical="center" wrapText="1" readingOrder="1"/>
    </xf>
    <xf numFmtId="0" fontId="14" fillId="8" borderId="23" xfId="0" applyFont="1" applyFill="1" applyBorder="1" applyAlignment="1">
      <alignment horizontal="center" vertical="center" wrapText="1" readingOrder="1"/>
    </xf>
    <xf numFmtId="0" fontId="14" fillId="8" borderId="96" xfId="0" applyFont="1" applyFill="1" applyBorder="1" applyAlignment="1">
      <alignment horizontal="center" vertical="center" wrapText="1" readingOrder="1"/>
    </xf>
    <xf numFmtId="0" fontId="14" fillId="8" borderId="97" xfId="0" applyFont="1" applyFill="1" applyBorder="1" applyAlignment="1">
      <alignment horizontal="center" vertical="center" wrapText="1" readingOrder="1"/>
    </xf>
    <xf numFmtId="0" fontId="14" fillId="8" borderId="98" xfId="0" applyFont="1" applyFill="1" applyBorder="1" applyAlignment="1">
      <alignment horizontal="center" vertical="center" wrapText="1" readingOrder="1"/>
    </xf>
    <xf numFmtId="0" fontId="14" fillId="8" borderId="96" xfId="0" applyFont="1" applyFill="1" applyBorder="1" applyAlignment="1">
      <alignment horizontal="center" vertical="center" wrapText="1"/>
    </xf>
    <xf numFmtId="0" fontId="14" fillId="8" borderId="97" xfId="0" applyFont="1" applyFill="1" applyBorder="1" applyAlignment="1">
      <alignment horizontal="center" vertical="center" wrapText="1"/>
    </xf>
    <xf numFmtId="0" fontId="14" fillId="8" borderId="98" xfId="0" applyFont="1" applyFill="1" applyBorder="1" applyAlignment="1">
      <alignment horizontal="center" vertical="center" wrapText="1"/>
    </xf>
    <xf numFmtId="0" fontId="14" fillId="8" borderId="129" xfId="0" applyFont="1" applyFill="1" applyBorder="1" applyAlignment="1">
      <alignment horizontal="center" vertical="center" wrapText="1" readingOrder="1"/>
    </xf>
    <xf numFmtId="0" fontId="14" fillId="8" borderId="125" xfId="0" applyFont="1" applyFill="1" applyBorder="1" applyAlignment="1">
      <alignment horizontal="center" vertical="center" wrapText="1" readingOrder="1"/>
    </xf>
    <xf numFmtId="0" fontId="14" fillId="8" borderId="126" xfId="0" applyFont="1" applyFill="1" applyBorder="1" applyAlignment="1">
      <alignment horizontal="center" vertical="center" wrapText="1" readingOrder="1"/>
    </xf>
    <xf numFmtId="0" fontId="14" fillId="8" borderId="117" xfId="0" applyFont="1" applyFill="1" applyBorder="1" applyAlignment="1">
      <alignment horizontal="center" vertical="center" wrapText="1" readingOrder="1"/>
    </xf>
    <xf numFmtId="0" fontId="14" fillId="8" borderId="106" xfId="0" applyFont="1" applyFill="1" applyBorder="1" applyAlignment="1">
      <alignment horizontal="center" vertical="center"/>
    </xf>
    <xf numFmtId="0" fontId="14" fillId="8" borderId="100" xfId="0" applyFont="1" applyFill="1" applyBorder="1" applyAlignment="1">
      <alignment horizontal="center" vertical="center"/>
    </xf>
    <xf numFmtId="0" fontId="14" fillId="8" borderId="111" xfId="0" applyFont="1" applyFill="1" applyBorder="1" applyAlignment="1">
      <alignment horizontal="center" vertical="center"/>
    </xf>
    <xf numFmtId="0" fontId="14" fillId="8" borderId="101" xfId="0" applyFont="1" applyFill="1" applyBorder="1" applyAlignment="1">
      <alignment horizontal="center" vertical="center" wrapText="1" readingOrder="1"/>
    </xf>
    <xf numFmtId="10" fontId="14" fillId="8" borderId="106" xfId="0" applyNumberFormat="1" applyFont="1" applyFill="1" applyBorder="1" applyAlignment="1" applyProtection="1">
      <alignment horizontal="center" vertical="center"/>
      <protection locked="0"/>
    </xf>
    <xf numFmtId="10" fontId="14" fillId="8" borderId="100" xfId="0" applyNumberFormat="1" applyFont="1" applyFill="1" applyBorder="1" applyAlignment="1" applyProtection="1">
      <alignment horizontal="center" vertical="center"/>
      <protection locked="0"/>
    </xf>
    <xf numFmtId="10" fontId="14" fillId="8" borderId="111" xfId="0" applyNumberFormat="1" applyFont="1" applyFill="1" applyBorder="1" applyAlignment="1" applyProtection="1">
      <alignment horizontal="center" vertical="center"/>
      <protection locked="0"/>
    </xf>
    <xf numFmtId="0" fontId="14" fillId="8" borderId="107" xfId="0" applyFont="1" applyFill="1" applyBorder="1" applyAlignment="1">
      <alignment horizontal="left" vertical="center" wrapText="1" readingOrder="1"/>
    </xf>
    <xf numFmtId="0" fontId="14" fillId="8" borderId="102" xfId="0" applyFont="1" applyFill="1" applyBorder="1" applyAlignment="1">
      <alignment horizontal="left" vertical="center" wrapText="1" readingOrder="1"/>
    </xf>
    <xf numFmtId="10" fontId="16" fillId="8" borderId="23" xfId="0" applyNumberFormat="1" applyFont="1" applyFill="1" applyBorder="1" applyAlignment="1">
      <alignment horizontal="center" vertical="center" wrapText="1" readingOrder="1"/>
    </xf>
    <xf numFmtId="10" fontId="16" fillId="8" borderId="33" xfId="0" applyNumberFormat="1" applyFont="1" applyFill="1" applyBorder="1" applyAlignment="1">
      <alignment horizontal="center" vertical="center" wrapText="1" readingOrder="1"/>
    </xf>
    <xf numFmtId="0" fontId="13" fillId="16" borderId="13"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4" fillId="8" borderId="33" xfId="0" applyFont="1" applyFill="1" applyBorder="1" applyAlignment="1">
      <alignment horizontal="center" vertical="center" wrapText="1" readingOrder="1"/>
    </xf>
    <xf numFmtId="0" fontId="14" fillId="8" borderId="108" xfId="0" applyFont="1" applyFill="1" applyBorder="1" applyAlignment="1">
      <alignment horizontal="center" vertical="center" wrapText="1" readingOrder="1"/>
    </xf>
    <xf numFmtId="0" fontId="14" fillId="8" borderId="109" xfId="0" applyFont="1" applyFill="1" applyBorder="1" applyAlignment="1">
      <alignment horizontal="center" vertical="center" wrapText="1" readingOrder="1"/>
    </xf>
    <xf numFmtId="0" fontId="14" fillId="8" borderId="110" xfId="0" applyFont="1" applyFill="1" applyBorder="1" applyAlignment="1">
      <alignment horizontal="center" vertical="center" wrapText="1" readingOrder="1"/>
    </xf>
    <xf numFmtId="0" fontId="5" fillId="0" borderId="1" xfId="0" applyFont="1" applyFill="1" applyBorder="1" applyAlignment="1">
      <alignment horizontal="center" vertical="center"/>
    </xf>
    <xf numFmtId="9" fontId="14" fillId="8" borderId="93" xfId="0" applyNumberFormat="1" applyFont="1" applyFill="1" applyBorder="1" applyAlignment="1">
      <alignment horizontal="center" vertical="center" wrapText="1"/>
    </xf>
    <xf numFmtId="9" fontId="14" fillId="8" borderId="23" xfId="0" applyNumberFormat="1" applyFont="1" applyFill="1" applyBorder="1" applyAlignment="1">
      <alignment horizontal="center" vertical="center" wrapText="1"/>
    </xf>
    <xf numFmtId="9" fontId="14" fillId="8" borderId="6" xfId="0" applyNumberFormat="1" applyFont="1" applyFill="1" applyBorder="1" applyAlignment="1">
      <alignment horizontal="center" vertical="center" wrapText="1"/>
    </xf>
    <xf numFmtId="0" fontId="14" fillId="8" borderId="25" xfId="0" applyFont="1" applyFill="1" applyBorder="1" applyAlignment="1">
      <alignment horizontal="center" vertical="center"/>
    </xf>
    <xf numFmtId="10" fontId="14" fillId="8" borderId="25" xfId="0" applyNumberFormat="1" applyFont="1" applyFill="1" applyBorder="1" applyAlignment="1" applyProtection="1">
      <alignment horizontal="center" vertical="center" wrapText="1"/>
      <protection locked="0"/>
    </xf>
    <xf numFmtId="0" fontId="14" fillId="8" borderId="25" xfId="0" applyFont="1" applyFill="1" applyBorder="1" applyAlignment="1">
      <alignment horizontal="left" vertical="center" wrapText="1" readingOrder="1"/>
    </xf>
    <xf numFmtId="0" fontId="14" fillId="8" borderId="64" xfId="0" applyFont="1" applyFill="1" applyBorder="1" applyAlignment="1">
      <alignment horizontal="center" vertical="center" wrapText="1" readingOrder="1"/>
    </xf>
    <xf numFmtId="0" fontId="14" fillId="8" borderId="54" xfId="0" applyFont="1" applyFill="1" applyBorder="1" applyAlignment="1">
      <alignment horizontal="center" vertical="center" wrapText="1" readingOrder="1"/>
    </xf>
    <xf numFmtId="0" fontId="14" fillId="8" borderId="99" xfId="0" applyFont="1" applyFill="1" applyBorder="1" applyAlignment="1">
      <alignment horizontal="center" vertical="center" wrapText="1" readingOrder="1"/>
    </xf>
    <xf numFmtId="0" fontId="14" fillId="8" borderId="124" xfId="0" applyFont="1" applyFill="1" applyBorder="1" applyAlignment="1">
      <alignment horizontal="center" vertical="center" wrapText="1" readingOrder="1"/>
    </xf>
    <xf numFmtId="0" fontId="14" fillId="8" borderId="13"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6" xfId="0" applyFont="1" applyFill="1" applyBorder="1" applyAlignment="1">
      <alignment horizontal="center" vertical="center" wrapText="1" readingOrder="1"/>
    </xf>
    <xf numFmtId="0" fontId="14" fillId="8" borderId="77" xfId="0" applyFont="1" applyFill="1" applyBorder="1" applyAlignment="1">
      <alignment horizontal="center" vertical="center" wrapText="1" readingOrder="1"/>
    </xf>
    <xf numFmtId="0" fontId="14" fillId="8" borderId="9" xfId="0" applyFont="1" applyFill="1" applyBorder="1" applyAlignment="1">
      <alignment horizontal="center" vertical="center" wrapText="1" readingOrder="1"/>
    </xf>
    <xf numFmtId="0" fontId="14" fillId="8" borderId="8" xfId="0" applyFont="1" applyFill="1" applyBorder="1" applyAlignment="1">
      <alignment horizontal="center" vertical="center" wrapText="1" readingOrder="1"/>
    </xf>
    <xf numFmtId="0" fontId="14" fillId="8" borderId="84" xfId="0" applyFont="1" applyFill="1" applyBorder="1" applyAlignment="1">
      <alignment horizontal="center" vertical="center"/>
    </xf>
    <xf numFmtId="0" fontId="14" fillId="8" borderId="82" xfId="0" applyFont="1" applyFill="1" applyBorder="1" applyAlignment="1">
      <alignment horizontal="center" vertical="center"/>
    </xf>
    <xf numFmtId="0" fontId="14" fillId="8" borderId="85" xfId="0" applyFont="1" applyFill="1" applyBorder="1" applyAlignment="1">
      <alignment horizontal="center" vertical="center"/>
    </xf>
    <xf numFmtId="0" fontId="14" fillId="8" borderId="49" xfId="0" applyFont="1" applyFill="1" applyBorder="1" applyAlignment="1">
      <alignment horizontal="center" vertical="center" wrapText="1" readingOrder="1"/>
    </xf>
    <xf numFmtId="10" fontId="14" fillId="8" borderId="46" xfId="0" applyNumberFormat="1" applyFont="1" applyFill="1" applyBorder="1" applyAlignment="1" applyProtection="1">
      <alignment horizontal="center" vertical="center" wrapText="1"/>
      <protection locked="0"/>
    </xf>
    <xf numFmtId="10" fontId="14" fillId="8" borderId="21" xfId="0" applyNumberFormat="1" applyFont="1" applyFill="1" applyBorder="1" applyAlignment="1" applyProtection="1">
      <alignment horizontal="center" vertical="center" wrapText="1"/>
      <protection locked="0"/>
    </xf>
    <xf numFmtId="10" fontId="14" fillId="8" borderId="49" xfId="0" applyNumberFormat="1" applyFont="1" applyFill="1" applyBorder="1" applyAlignment="1" applyProtection="1">
      <alignment horizontal="center" vertical="center" wrapText="1"/>
      <protection locked="0"/>
    </xf>
    <xf numFmtId="0" fontId="14" fillId="8" borderId="46" xfId="0" applyFont="1" applyFill="1" applyBorder="1" applyAlignment="1">
      <alignment horizontal="left" vertical="center" wrapText="1" readingOrder="1"/>
    </xf>
    <xf numFmtId="164" fontId="14" fillId="8" borderId="63" xfId="1" applyNumberFormat="1" applyFont="1" applyFill="1" applyBorder="1" applyAlignment="1">
      <alignment horizontal="center" vertical="center" wrapText="1" readingOrder="1"/>
    </xf>
    <xf numFmtId="10" fontId="16" fillId="8" borderId="13" xfId="0" applyNumberFormat="1" applyFont="1" applyFill="1" applyBorder="1" applyAlignment="1">
      <alignment horizontal="center" vertical="center" wrapText="1" readingOrder="1"/>
    </xf>
    <xf numFmtId="10" fontId="16" fillId="8" borderId="6" xfId="0" applyNumberFormat="1" applyFont="1" applyFill="1" applyBorder="1" applyAlignment="1">
      <alignment horizontal="center" vertical="center" wrapText="1" readingOrder="1"/>
    </xf>
    <xf numFmtId="10" fontId="16" fillId="8" borderId="64" xfId="0" applyNumberFormat="1" applyFont="1" applyFill="1" applyBorder="1" applyAlignment="1">
      <alignment horizontal="center" vertical="center" wrapText="1" readingOrder="1"/>
    </xf>
    <xf numFmtId="10" fontId="16" fillId="8" borderId="7" xfId="0" applyNumberFormat="1" applyFont="1" applyFill="1" applyBorder="1" applyAlignment="1">
      <alignment horizontal="center" vertical="center" wrapText="1" readingOrder="1"/>
    </xf>
    <xf numFmtId="0" fontId="14" fillId="8" borderId="116" xfId="0" applyFont="1" applyFill="1" applyBorder="1" applyAlignment="1">
      <alignment horizontal="center" vertical="center" wrapText="1" readingOrder="1"/>
    </xf>
    <xf numFmtId="0" fontId="14" fillId="8" borderId="68" xfId="0" applyFont="1" applyFill="1" applyBorder="1" applyAlignment="1">
      <alignment horizontal="center" vertical="center" wrapText="1" readingOrder="1"/>
    </xf>
    <xf numFmtId="0" fontId="14" fillId="8" borderId="25" xfId="0" applyFont="1" applyFill="1" applyBorder="1" applyAlignment="1">
      <alignment horizontal="center" vertical="center" wrapText="1" readingOrder="1"/>
    </xf>
    <xf numFmtId="0" fontId="14" fillId="8" borderId="39" xfId="0" applyFont="1" applyFill="1" applyBorder="1" applyAlignment="1">
      <alignment horizontal="center" vertical="center" wrapText="1" readingOrder="1"/>
    </xf>
    <xf numFmtId="0" fontId="14" fillId="8" borderId="94" xfId="0" applyFont="1" applyFill="1" applyBorder="1" applyAlignment="1">
      <alignment horizontal="left" vertical="center" wrapText="1" readingOrder="1"/>
    </xf>
    <xf numFmtId="164" fontId="14" fillId="8" borderId="95" xfId="1" applyNumberFormat="1" applyFont="1" applyFill="1" applyBorder="1" applyAlignment="1">
      <alignment horizontal="center" vertical="center" wrapText="1" readingOrder="1"/>
    </xf>
    <xf numFmtId="10" fontId="16" fillId="8" borderId="93" xfId="0" applyNumberFormat="1" applyFont="1" applyFill="1" applyBorder="1" applyAlignment="1">
      <alignment horizontal="center" vertical="center" wrapText="1" readingOrder="1"/>
    </xf>
    <xf numFmtId="10" fontId="16" fillId="8" borderId="119" xfId="0" applyNumberFormat="1" applyFont="1" applyFill="1" applyBorder="1" applyAlignment="1">
      <alignment horizontal="center" vertical="center" wrapText="1" readingOrder="1"/>
    </xf>
    <xf numFmtId="0" fontId="14" fillId="8" borderId="119"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4" fillId="8" borderId="25" xfId="0" applyFont="1" applyFill="1" applyBorder="1" applyAlignment="1">
      <alignment horizontal="center" vertical="center" wrapText="1"/>
    </xf>
    <xf numFmtId="0" fontId="14" fillId="8" borderId="34" xfId="0" applyFont="1" applyFill="1" applyBorder="1" applyAlignment="1">
      <alignment horizontal="left" vertical="center" wrapText="1" readingOrder="1"/>
    </xf>
    <xf numFmtId="0" fontId="14" fillId="8" borderId="37" xfId="0" applyFont="1" applyFill="1" applyBorder="1" applyAlignment="1">
      <alignment horizontal="left" vertical="center" wrapText="1" readingOrder="1"/>
    </xf>
    <xf numFmtId="164" fontId="14" fillId="8" borderId="60" xfId="1" applyNumberFormat="1" applyFont="1" applyFill="1" applyBorder="1" applyAlignment="1">
      <alignment horizontal="center" vertical="center" wrapText="1" readingOrder="1"/>
    </xf>
    <xf numFmtId="0" fontId="14" fillId="8" borderId="39" xfId="0" applyFont="1" applyFill="1" applyBorder="1" applyAlignment="1">
      <alignment horizontal="left" vertical="center" wrapText="1" readingOrder="1"/>
    </xf>
    <xf numFmtId="164" fontId="14" fillId="8" borderId="69" xfId="1" applyNumberFormat="1" applyFont="1" applyFill="1" applyBorder="1" applyAlignment="1">
      <alignment horizontal="center" vertical="center" wrapText="1" readingOrder="1"/>
    </xf>
    <xf numFmtId="0" fontId="14" fillId="8" borderId="93" xfId="0" applyFont="1" applyFill="1" applyBorder="1" applyAlignment="1">
      <alignment horizontal="center" vertical="center" wrapText="1"/>
    </xf>
    <xf numFmtId="0" fontId="14" fillId="8" borderId="123" xfId="0" applyFont="1" applyFill="1" applyBorder="1" applyAlignment="1">
      <alignment horizontal="center" vertical="center" wrapText="1"/>
    </xf>
    <xf numFmtId="0" fontId="14" fillId="8" borderId="95" xfId="0" applyFont="1" applyFill="1" applyBorder="1" applyAlignment="1">
      <alignment horizontal="center" vertical="center" wrapText="1"/>
    </xf>
    <xf numFmtId="0" fontId="14" fillId="8" borderId="62" xfId="0" applyFont="1" applyFill="1" applyBorder="1" applyAlignment="1">
      <alignment horizontal="center" vertical="center" wrapText="1"/>
    </xf>
    <xf numFmtId="0" fontId="14" fillId="8" borderId="105"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75" xfId="0" applyFont="1" applyFill="1" applyBorder="1" applyAlignment="1">
      <alignment horizontal="center" vertical="center" wrapText="1"/>
    </xf>
    <xf numFmtId="0" fontId="14" fillId="8" borderId="40" xfId="0" applyFont="1" applyFill="1" applyBorder="1" applyAlignment="1">
      <alignment horizontal="center" vertical="center" wrapText="1"/>
    </xf>
    <xf numFmtId="10" fontId="14" fillId="8" borderId="40" xfId="0" applyNumberFormat="1" applyFont="1" applyFill="1" applyBorder="1" applyAlignment="1" applyProtection="1">
      <alignment horizontal="center" vertical="center" wrapText="1"/>
      <protection locked="0"/>
    </xf>
    <xf numFmtId="10" fontId="16" fillId="8" borderId="13" xfId="0" applyNumberFormat="1" applyFont="1" applyFill="1" applyBorder="1" applyAlignment="1">
      <alignment horizontal="center" vertical="center" wrapText="1"/>
    </xf>
    <xf numFmtId="10" fontId="16" fillId="8" borderId="23" xfId="0" applyNumberFormat="1" applyFont="1" applyFill="1" applyBorder="1" applyAlignment="1">
      <alignment horizontal="center" vertical="center" wrapText="1"/>
    </xf>
    <xf numFmtId="10" fontId="16" fillId="8" borderId="123" xfId="0" applyNumberFormat="1" applyFont="1" applyFill="1" applyBorder="1" applyAlignment="1">
      <alignment horizontal="center" vertical="center" wrapText="1"/>
    </xf>
    <xf numFmtId="10" fontId="16" fillId="8" borderId="64" xfId="0" applyNumberFormat="1" applyFont="1" applyFill="1" applyBorder="1" applyAlignment="1">
      <alignment horizontal="center" vertical="center" wrapText="1"/>
    </xf>
    <xf numFmtId="10" fontId="16" fillId="8" borderId="33" xfId="0" applyNumberFormat="1" applyFont="1" applyFill="1" applyBorder="1" applyAlignment="1">
      <alignment horizontal="center" vertical="center" wrapText="1"/>
    </xf>
    <xf numFmtId="10" fontId="16" fillId="8" borderId="118" xfId="0" applyNumberFormat="1" applyFont="1" applyFill="1" applyBorder="1" applyAlignment="1">
      <alignment horizontal="center" vertical="center" wrapText="1"/>
    </xf>
    <xf numFmtId="0" fontId="14" fillId="8" borderId="64"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118" xfId="0" applyFont="1" applyFill="1" applyBorder="1" applyAlignment="1">
      <alignment horizontal="center" vertical="center" wrapText="1"/>
    </xf>
    <xf numFmtId="0" fontId="14" fillId="8" borderId="68" xfId="0" applyFont="1" applyFill="1" applyBorder="1" applyAlignment="1">
      <alignment horizontal="center" vertical="center" wrapText="1"/>
    </xf>
    <xf numFmtId="0" fontId="14" fillId="8" borderId="14" xfId="0" applyFont="1" applyFill="1" applyBorder="1" applyAlignment="1">
      <alignment horizontal="center" vertical="center" wrapText="1" readingOrder="1"/>
    </xf>
    <xf numFmtId="0" fontId="14" fillId="8" borderId="24" xfId="0" applyFont="1" applyFill="1" applyBorder="1" applyAlignment="1">
      <alignment horizontal="center" vertical="center" wrapText="1" readingOrder="1"/>
    </xf>
    <xf numFmtId="0" fontId="14" fillId="8" borderId="38" xfId="0" applyFont="1" applyFill="1" applyBorder="1" applyAlignment="1">
      <alignment horizontal="center" vertical="center" wrapText="1" readingOrder="1"/>
    </xf>
    <xf numFmtId="0" fontId="14" fillId="8" borderId="15"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15" xfId="0" applyFont="1" applyFill="1" applyBorder="1" applyAlignment="1">
      <alignment horizontal="center" vertical="center" wrapText="1" readingOrder="1"/>
    </xf>
    <xf numFmtId="10" fontId="14" fillId="8" borderId="15" xfId="0" applyNumberFormat="1" applyFont="1" applyFill="1" applyBorder="1" applyAlignment="1" applyProtection="1">
      <alignment horizontal="center" vertical="center" wrapText="1"/>
      <protection locked="0"/>
    </xf>
    <xf numFmtId="10" fontId="14" fillId="8" borderId="39" xfId="0" applyNumberFormat="1" applyFont="1" applyFill="1" applyBorder="1" applyAlignment="1" applyProtection="1">
      <alignment horizontal="center" vertical="center" wrapText="1"/>
      <protection locked="0"/>
    </xf>
    <xf numFmtId="0" fontId="14" fillId="8" borderId="15" xfId="0" applyFont="1" applyFill="1" applyBorder="1" applyAlignment="1">
      <alignment horizontal="left" vertical="center" wrapText="1" readingOrder="1"/>
    </xf>
    <xf numFmtId="164" fontId="14" fillId="8" borderId="67" xfId="1" applyNumberFormat="1" applyFont="1" applyFill="1" applyBorder="1" applyAlignment="1">
      <alignment horizontal="center" vertical="center" wrapText="1" readingOrder="1"/>
    </xf>
    <xf numFmtId="164" fontId="14" fillId="8" borderId="22" xfId="4" applyNumberFormat="1" applyFont="1" applyFill="1" applyBorder="1" applyAlignment="1">
      <alignment horizontal="center" vertical="center" wrapText="1" readingOrder="1"/>
    </xf>
    <xf numFmtId="164" fontId="14" fillId="8" borderId="60" xfId="4" applyNumberFormat="1" applyFont="1" applyFill="1" applyBorder="1" applyAlignment="1">
      <alignment horizontal="center" vertical="center" wrapText="1" readingOrder="1"/>
    </xf>
    <xf numFmtId="10" fontId="16" fillId="8" borderId="76" xfId="0" applyNumberFormat="1" applyFont="1" applyFill="1" applyBorder="1" applyAlignment="1">
      <alignment horizontal="center" vertical="center" wrapText="1" readingOrder="1"/>
    </xf>
    <xf numFmtId="10" fontId="16" fillId="8" borderId="20" xfId="0" applyNumberFormat="1" applyFont="1" applyFill="1" applyBorder="1" applyAlignment="1">
      <alignment horizontal="center" vertical="center" wrapText="1" readingOrder="1"/>
    </xf>
    <xf numFmtId="10" fontId="16" fillId="8" borderId="57" xfId="0" applyNumberFormat="1" applyFont="1" applyFill="1" applyBorder="1" applyAlignment="1">
      <alignment horizontal="center" vertical="center" wrapText="1" readingOrder="1"/>
    </xf>
    <xf numFmtId="0" fontId="16" fillId="9" borderId="33" xfId="0" applyFont="1" applyFill="1" applyBorder="1" applyAlignment="1">
      <alignment horizontal="center" vertical="center" textRotation="90" wrapText="1"/>
    </xf>
    <xf numFmtId="0" fontId="13" fillId="16" borderId="23" xfId="0" applyFont="1" applyFill="1" applyBorder="1" applyAlignment="1">
      <alignment horizontal="center" vertical="center" wrapText="1" readingOrder="1"/>
    </xf>
    <xf numFmtId="10" fontId="14" fillId="8" borderId="55" xfId="0" applyNumberFormat="1" applyFont="1" applyFill="1" applyBorder="1" applyAlignment="1">
      <alignment horizontal="center" vertical="center" wrapText="1" readingOrder="1"/>
    </xf>
    <xf numFmtId="0" fontId="14" fillId="8" borderId="20" xfId="0" applyFont="1" applyFill="1" applyBorder="1" applyAlignment="1">
      <alignment horizontal="center" vertical="center" wrapText="1" readingOrder="1"/>
    </xf>
    <xf numFmtId="0" fontId="14" fillId="8" borderId="57" xfId="0" applyFont="1" applyFill="1" applyBorder="1" applyAlignment="1">
      <alignment horizontal="center" vertical="center" wrapText="1" readingOrder="1"/>
    </xf>
    <xf numFmtId="0" fontId="16" fillId="10" borderId="64" xfId="0" applyFont="1" applyFill="1" applyBorder="1" applyAlignment="1">
      <alignment horizontal="center" vertical="center" textRotation="90" wrapText="1"/>
    </xf>
    <xf numFmtId="0" fontId="4" fillId="10" borderId="33" xfId="0" applyFont="1" applyFill="1" applyBorder="1" applyAlignment="1">
      <alignment horizontal="center" vertical="center" textRotation="90" wrapText="1"/>
    </xf>
    <xf numFmtId="164" fontId="14" fillId="8" borderId="66" xfId="1" applyNumberFormat="1" applyFont="1" applyFill="1" applyBorder="1" applyAlignment="1">
      <alignment horizontal="center" vertical="center" wrapText="1" readingOrder="1"/>
    </xf>
    <xf numFmtId="0" fontId="14" fillId="8" borderId="84" xfId="0" applyFont="1" applyFill="1" applyBorder="1" applyAlignment="1">
      <alignment horizontal="center" vertical="center" wrapText="1" readingOrder="1"/>
    </xf>
    <xf numFmtId="0" fontId="14" fillId="8" borderId="82" xfId="0" applyFont="1" applyFill="1" applyBorder="1" applyAlignment="1">
      <alignment horizontal="center" vertical="center" wrapText="1" readingOrder="1"/>
    </xf>
    <xf numFmtId="0" fontId="14" fillId="8" borderId="85" xfId="0" applyFont="1" applyFill="1" applyBorder="1" applyAlignment="1">
      <alignment horizontal="center" vertical="center" wrapText="1" readingOrder="1"/>
    </xf>
    <xf numFmtId="0" fontId="14" fillId="8" borderId="46"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49" xfId="0" applyFont="1" applyFill="1" applyBorder="1" applyAlignment="1">
      <alignment horizontal="center" vertical="center" wrapText="1"/>
    </xf>
    <xf numFmtId="164" fontId="14" fillId="8" borderId="63" xfId="4" applyNumberFormat="1" applyFont="1" applyFill="1" applyBorder="1" applyAlignment="1">
      <alignment horizontal="center" vertical="center" wrapText="1" readingOrder="1"/>
    </xf>
    <xf numFmtId="10" fontId="16" fillId="8" borderId="55" xfId="0" applyNumberFormat="1" applyFont="1" applyFill="1" applyBorder="1" applyAlignment="1">
      <alignment horizontal="center" vertical="center" wrapText="1" readingOrder="1"/>
    </xf>
    <xf numFmtId="0" fontId="14" fillId="8" borderId="23" xfId="0" applyFont="1" applyFill="1" applyBorder="1" applyAlignment="1">
      <alignment vertical="center" wrapText="1"/>
    </xf>
    <xf numFmtId="0" fontId="0" fillId="0" borderId="23" xfId="0" applyBorder="1" applyAlignment="1">
      <alignment vertical="center" wrapText="1"/>
    </xf>
    <xf numFmtId="0" fontId="0" fillId="0" borderId="6" xfId="0" applyBorder="1" applyAlignment="1">
      <alignment vertical="center" wrapText="1"/>
    </xf>
    <xf numFmtId="0" fontId="14" fillId="8" borderId="6" xfId="0" applyFont="1" applyFill="1" applyBorder="1" applyAlignment="1">
      <alignment horizontal="center" vertical="center" wrapText="1" readingOrder="1"/>
    </xf>
    <xf numFmtId="0" fontId="14" fillId="8" borderId="86" xfId="0" applyFont="1" applyFill="1" applyBorder="1" applyAlignment="1">
      <alignment horizontal="center" vertical="center" wrapText="1" readingOrder="1"/>
    </xf>
    <xf numFmtId="0" fontId="14" fillId="8" borderId="37" xfId="0" applyFont="1" applyFill="1" applyBorder="1" applyAlignment="1">
      <alignment horizontal="center" vertical="center" wrapText="1"/>
    </xf>
    <xf numFmtId="0" fontId="14" fillId="8" borderId="37" xfId="0" applyFont="1" applyFill="1" applyBorder="1" applyAlignment="1">
      <alignment horizontal="center" vertical="center" wrapText="1" readingOrder="1"/>
    </xf>
    <xf numFmtId="10" fontId="14" fillId="8" borderId="37" xfId="0" applyNumberFormat="1" applyFont="1" applyFill="1" applyBorder="1" applyAlignment="1" applyProtection="1">
      <alignment horizontal="center" vertical="center" wrapText="1"/>
      <protection locked="0"/>
    </xf>
    <xf numFmtId="164" fontId="14" fillId="8" borderId="66" xfId="4" applyNumberFormat="1" applyFont="1" applyFill="1" applyBorder="1" applyAlignment="1">
      <alignment horizontal="center" vertical="center" wrapText="1" readingOrder="1"/>
    </xf>
    <xf numFmtId="0" fontId="17" fillId="8" borderId="13" xfId="0" applyFont="1" applyFill="1" applyBorder="1" applyAlignment="1">
      <alignment vertical="center" wrapText="1"/>
    </xf>
    <xf numFmtId="0" fontId="14" fillId="8" borderId="34" xfId="0" applyFont="1" applyFill="1" applyBorder="1" applyAlignment="1">
      <alignment horizontal="center" vertical="center" wrapText="1"/>
    </xf>
    <xf numFmtId="10" fontId="14" fillId="8" borderId="34"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1" fillId="7" borderId="13" xfId="3" applyFont="1" applyFill="1" applyBorder="1" applyAlignment="1" applyProtection="1">
      <alignment horizontal="center" vertical="center" wrapText="1"/>
      <protection locked="0"/>
    </xf>
    <xf numFmtId="0" fontId="11" fillId="7" borderId="23" xfId="3" applyFont="1" applyFill="1" applyBorder="1" applyAlignment="1" applyProtection="1">
      <alignment horizontal="center" vertical="center" wrapText="1"/>
      <protection locked="0"/>
    </xf>
    <xf numFmtId="0" fontId="11" fillId="7" borderId="6" xfId="3" applyFont="1" applyFill="1" applyBorder="1" applyAlignment="1" applyProtection="1">
      <alignment horizontal="center" vertical="center" wrapText="1"/>
      <protection locked="0"/>
    </xf>
    <xf numFmtId="0" fontId="8" fillId="7" borderId="13" xfId="0" applyFont="1" applyFill="1" applyBorder="1" applyAlignment="1">
      <alignment horizontal="center" vertical="center" wrapText="1" readingOrder="1"/>
    </xf>
    <xf numFmtId="0" fontId="8" fillId="7" borderId="23" xfId="0" applyFont="1" applyFill="1" applyBorder="1" applyAlignment="1">
      <alignment horizontal="center" vertical="center" wrapText="1" readingOrder="1"/>
    </xf>
    <xf numFmtId="0" fontId="8" fillId="7" borderId="6" xfId="0" applyFont="1" applyFill="1" applyBorder="1" applyAlignment="1">
      <alignment horizontal="center" vertical="center" wrapText="1" readingOrder="1"/>
    </xf>
    <xf numFmtId="10" fontId="14" fillId="15" borderId="15" xfId="0" applyNumberFormat="1" applyFont="1" applyFill="1" applyBorder="1" applyAlignment="1">
      <alignment horizontal="center" vertical="center" wrapText="1" readingOrder="1"/>
    </xf>
    <xf numFmtId="10" fontId="14" fillId="15" borderId="25" xfId="0" applyNumberFormat="1" applyFont="1" applyFill="1" applyBorder="1" applyAlignment="1">
      <alignment horizontal="center" vertical="center" wrapText="1" readingOrder="1"/>
    </xf>
    <xf numFmtId="164" fontId="14" fillId="7" borderId="15" xfId="4" applyNumberFormat="1" applyFont="1" applyFill="1" applyBorder="1" applyAlignment="1">
      <alignment horizontal="left" vertical="center" wrapText="1"/>
    </xf>
    <xf numFmtId="164" fontId="14" fillId="7" borderId="37" xfId="4" applyNumberFormat="1" applyFont="1" applyFill="1" applyBorder="1" applyAlignment="1">
      <alignment horizontal="left" vertical="center" wrapText="1"/>
    </xf>
    <xf numFmtId="164" fontId="14" fillId="7" borderId="67" xfId="1" applyNumberFormat="1" applyFont="1" applyFill="1" applyBorder="1" applyAlignment="1">
      <alignment horizontal="center" vertical="center" wrapText="1"/>
    </xf>
    <xf numFmtId="164" fontId="14" fillId="7" borderId="61" xfId="1" applyNumberFormat="1" applyFont="1" applyFill="1" applyBorder="1" applyAlignment="1">
      <alignment horizontal="center" vertical="center" wrapText="1"/>
    </xf>
    <xf numFmtId="10" fontId="15" fillId="7" borderId="19" xfId="1" applyNumberFormat="1" applyFont="1" applyFill="1" applyBorder="1" applyAlignment="1">
      <alignment horizontal="center" vertical="center"/>
    </xf>
    <xf numFmtId="10" fontId="15" fillId="7" borderId="10" xfId="1" applyNumberFormat="1" applyFont="1" applyFill="1" applyBorder="1" applyAlignment="1">
      <alignment horizontal="center" vertical="center"/>
    </xf>
    <xf numFmtId="10" fontId="15" fillId="7" borderId="13" xfId="1" applyNumberFormat="1" applyFont="1" applyFill="1" applyBorder="1" applyAlignment="1">
      <alignment horizontal="center" vertical="center"/>
    </xf>
    <xf numFmtId="0" fontId="14" fillId="7" borderId="14" xfId="0" applyFont="1" applyFill="1" applyBorder="1" applyAlignment="1">
      <alignment horizontal="center" vertical="center" wrapText="1" readingOrder="1"/>
    </xf>
    <xf numFmtId="0" fontId="16" fillId="7" borderId="15"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4" fillId="7" borderId="15" xfId="0" applyFont="1" applyFill="1" applyBorder="1" applyAlignment="1">
      <alignment horizontal="center" vertical="center" wrapText="1" readingOrder="1"/>
    </xf>
    <xf numFmtId="0" fontId="16" fillId="7" borderId="15" xfId="0" applyFont="1" applyFill="1" applyBorder="1" applyAlignment="1">
      <alignment horizontal="center" vertical="center"/>
    </xf>
    <xf numFmtId="0" fontId="16" fillId="7" borderId="25" xfId="0" applyFont="1" applyFill="1" applyBorder="1" applyAlignment="1">
      <alignment horizontal="center" vertical="center"/>
    </xf>
    <xf numFmtId="0" fontId="16" fillId="10" borderId="13" xfId="0" applyFont="1" applyFill="1" applyBorder="1" applyAlignment="1">
      <alignment horizontal="center" vertical="center" textRotation="90" wrapText="1" readingOrder="1"/>
    </xf>
    <xf numFmtId="0" fontId="16" fillId="10" borderId="23" xfId="0" applyFont="1" applyFill="1" applyBorder="1" applyAlignment="1">
      <alignment horizontal="center" vertical="center" textRotation="90" wrapText="1" readingOrder="1"/>
    </xf>
    <xf numFmtId="0" fontId="16" fillId="10" borderId="6" xfId="0" applyFont="1" applyFill="1" applyBorder="1" applyAlignment="1">
      <alignment horizontal="center" vertical="center" textRotation="90" wrapText="1" readingOrder="1"/>
    </xf>
    <xf numFmtId="164" fontId="14" fillId="7" borderId="34" xfId="4" applyNumberFormat="1" applyFont="1" applyFill="1" applyBorder="1" applyAlignment="1">
      <alignment horizontal="left" vertical="center" wrapText="1"/>
    </xf>
    <xf numFmtId="164" fontId="14" fillId="7" borderId="60" xfId="1" applyNumberFormat="1" applyFont="1" applyFill="1" applyBorder="1" applyAlignment="1">
      <alignment horizontal="center" vertical="center" wrapText="1"/>
    </xf>
    <xf numFmtId="164" fontId="14" fillId="7" borderId="25" xfId="4" applyNumberFormat="1" applyFont="1" applyFill="1" applyBorder="1" applyAlignment="1">
      <alignment horizontal="left" vertical="center" wrapText="1"/>
    </xf>
    <xf numFmtId="164" fontId="14" fillId="7" borderId="62" xfId="1" applyNumberFormat="1" applyFont="1" applyFill="1" applyBorder="1" applyAlignment="1">
      <alignment horizontal="center" vertical="center" wrapText="1"/>
    </xf>
    <xf numFmtId="10" fontId="15" fillId="7" borderId="64" xfId="1" applyNumberFormat="1" applyFont="1" applyFill="1" applyBorder="1" applyAlignment="1">
      <alignment horizontal="center" vertical="center"/>
    </xf>
    <xf numFmtId="10" fontId="15" fillId="9" borderId="13" xfId="1" applyNumberFormat="1" applyFont="1" applyFill="1" applyBorder="1" applyAlignment="1">
      <alignment horizontal="center" vertical="center" textRotation="90"/>
    </xf>
    <xf numFmtId="10" fontId="15" fillId="9" borderId="23" xfId="1" applyNumberFormat="1" applyFont="1" applyFill="1" applyBorder="1" applyAlignment="1">
      <alignment horizontal="center" vertical="center" textRotation="90"/>
    </xf>
    <xf numFmtId="10" fontId="15" fillId="9" borderId="6" xfId="1" applyNumberFormat="1" applyFont="1" applyFill="1" applyBorder="1" applyAlignment="1">
      <alignment horizontal="center" vertical="center" textRotation="90"/>
    </xf>
    <xf numFmtId="0" fontId="13" fillId="7" borderId="13" xfId="0" applyFont="1" applyFill="1" applyBorder="1" applyAlignment="1">
      <alignment horizontal="center" vertical="center" textRotation="90" wrapText="1" readingOrder="1"/>
    </xf>
    <xf numFmtId="0" fontId="13" fillId="7" borderId="23" xfId="0" applyFont="1" applyFill="1" applyBorder="1" applyAlignment="1">
      <alignment horizontal="center" vertical="center" textRotation="90" wrapText="1" readingOrder="1"/>
    </xf>
    <xf numFmtId="164" fontId="14" fillId="7" borderId="67" xfId="4" applyNumberFormat="1" applyFont="1" applyFill="1" applyBorder="1" applyAlignment="1">
      <alignment horizontal="center" vertical="center" wrapText="1"/>
    </xf>
    <xf numFmtId="164" fontId="14" fillId="7" borderId="61" xfId="4" applyNumberFormat="1" applyFont="1" applyFill="1" applyBorder="1" applyAlignment="1">
      <alignment horizontal="center" vertical="center" wrapText="1"/>
    </xf>
    <xf numFmtId="10" fontId="5" fillId="15" borderId="15" xfId="0" applyNumberFormat="1" applyFont="1" applyFill="1" applyBorder="1" applyAlignment="1">
      <alignment horizontal="center" vertical="center" wrapText="1" readingOrder="1"/>
    </xf>
    <xf numFmtId="0" fontId="5" fillId="15" borderId="25" xfId="0" applyFont="1" applyFill="1" applyBorder="1" applyAlignment="1">
      <alignment horizontal="center" vertical="center" wrapText="1" readingOrder="1"/>
    </xf>
    <xf numFmtId="0" fontId="5" fillId="15" borderId="39" xfId="0" applyFont="1" applyFill="1" applyBorder="1" applyAlignment="1">
      <alignment horizontal="center" vertical="center" wrapText="1" readingOrder="1"/>
    </xf>
    <xf numFmtId="164" fontId="14" fillId="7" borderId="63" xfId="4" applyNumberFormat="1" applyFont="1" applyFill="1" applyBorder="1" applyAlignment="1">
      <alignment horizontal="center" vertical="center" wrapText="1"/>
    </xf>
    <xf numFmtId="0" fontId="14" fillId="7" borderId="15"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3" fillId="7" borderId="21" xfId="0" applyFont="1" applyFill="1" applyBorder="1" applyAlignment="1">
      <alignment horizontal="center" vertical="center" wrapText="1" readingOrder="1"/>
    </xf>
    <xf numFmtId="0" fontId="13" fillId="7" borderId="49" xfId="0" applyFont="1" applyFill="1" applyBorder="1" applyAlignment="1">
      <alignment horizontal="center" vertical="center" wrapText="1" readingOrder="1"/>
    </xf>
    <xf numFmtId="0" fontId="14" fillId="7" borderId="49" xfId="0" applyFont="1" applyFill="1" applyBorder="1" applyAlignment="1">
      <alignment horizontal="left" vertical="center" wrapText="1"/>
    </xf>
    <xf numFmtId="164" fontId="14" fillId="7" borderId="66" xfId="4" applyNumberFormat="1" applyFont="1" applyFill="1" applyBorder="1" applyAlignment="1">
      <alignment horizontal="center" vertical="center" wrapText="1"/>
    </xf>
    <xf numFmtId="164" fontId="14" fillId="7" borderId="60" xfId="4" applyNumberFormat="1" applyFont="1" applyFill="1" applyBorder="1" applyAlignment="1">
      <alignment horizontal="center" vertical="center" wrapText="1"/>
    </xf>
    <xf numFmtId="164" fontId="14" fillId="7" borderId="62" xfId="4" applyNumberFormat="1"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4" fillId="7" borderId="34" xfId="0" applyFont="1" applyFill="1" applyBorder="1" applyAlignment="1">
      <alignment horizontal="left" vertical="center" wrapText="1"/>
    </xf>
    <xf numFmtId="0" fontId="14" fillId="7" borderId="25" xfId="0" applyFont="1" applyFill="1" applyBorder="1" applyAlignment="1">
      <alignment horizontal="left" vertical="center" wrapText="1"/>
    </xf>
    <xf numFmtId="9" fontId="14" fillId="7" borderId="49" xfId="0" applyNumberFormat="1" applyFont="1" applyFill="1" applyBorder="1" applyAlignment="1">
      <alignment horizontal="left" vertical="center" wrapText="1"/>
    </xf>
    <xf numFmtId="164" fontId="14" fillId="7" borderId="49" xfId="4" applyNumberFormat="1" applyFont="1" applyFill="1" applyBorder="1" applyAlignment="1">
      <alignment horizontal="center" vertical="center" wrapText="1"/>
    </xf>
    <xf numFmtId="164" fontId="14" fillId="7" borderId="21" xfId="4" applyNumberFormat="1" applyFont="1" applyFill="1" applyBorder="1" applyAlignment="1">
      <alignment horizontal="left" vertical="center" wrapText="1"/>
    </xf>
    <xf numFmtId="164" fontId="14" fillId="7" borderId="46" xfId="4" applyNumberFormat="1" applyFont="1" applyFill="1" applyBorder="1" applyAlignment="1">
      <alignment horizontal="left" vertical="center" wrapText="1"/>
    </xf>
    <xf numFmtId="164" fontId="14" fillId="7" borderId="49" xfId="4" applyNumberFormat="1" applyFont="1" applyFill="1" applyBorder="1" applyAlignment="1">
      <alignment horizontal="left" vertical="center" wrapText="1"/>
    </xf>
    <xf numFmtId="164" fontId="14" fillId="7" borderId="48" xfId="4" applyNumberFormat="1" applyFont="1" applyFill="1" applyBorder="1" applyAlignment="1">
      <alignment horizontal="center" vertical="center" wrapText="1"/>
    </xf>
    <xf numFmtId="164" fontId="14" fillId="7" borderId="26" xfId="4" applyNumberFormat="1" applyFont="1" applyFill="1" applyBorder="1" applyAlignment="1">
      <alignment horizontal="center" vertical="center" wrapText="1"/>
    </xf>
    <xf numFmtId="0" fontId="13" fillId="7" borderId="6" xfId="0" applyFont="1" applyFill="1" applyBorder="1" applyAlignment="1">
      <alignment horizontal="center" vertical="center" textRotation="90" wrapText="1" readingOrder="1"/>
    </xf>
    <xf numFmtId="0" fontId="14" fillId="7" borderId="46" xfId="0" applyFont="1" applyFill="1" applyBorder="1" applyAlignment="1">
      <alignment horizontal="left" vertical="center" wrapText="1"/>
    </xf>
    <xf numFmtId="0" fontId="13" fillId="7" borderId="25" xfId="0" applyFont="1" applyFill="1" applyBorder="1" applyAlignment="1">
      <alignment horizontal="center" vertical="center" wrapText="1" readingOrder="1"/>
    </xf>
    <xf numFmtId="0" fontId="14" fillId="7" borderId="55" xfId="0" applyFont="1" applyFill="1" applyBorder="1" applyAlignment="1">
      <alignment horizontal="center" vertical="center" wrapText="1" readingOrder="1"/>
    </xf>
    <xf numFmtId="0" fontId="14" fillId="7" borderId="20" xfId="0" applyFont="1" applyFill="1" applyBorder="1" applyAlignment="1">
      <alignment horizontal="center" vertical="center" wrapText="1" readingOrder="1"/>
    </xf>
    <xf numFmtId="0" fontId="14" fillId="7" borderId="57" xfId="0" applyFont="1" applyFill="1" applyBorder="1" applyAlignment="1">
      <alignment horizontal="center" vertical="center" wrapText="1" readingOrder="1"/>
    </xf>
    <xf numFmtId="0" fontId="16" fillId="7" borderId="46" xfId="0" applyFont="1" applyFill="1" applyBorder="1" applyAlignment="1">
      <alignment horizontal="center" vertical="center"/>
    </xf>
    <xf numFmtId="0" fontId="16" fillId="7" borderId="49" xfId="0" applyFont="1" applyFill="1" applyBorder="1" applyAlignment="1">
      <alignment horizontal="center" vertical="center"/>
    </xf>
    <xf numFmtId="0" fontId="13" fillId="7" borderId="46" xfId="0" applyFont="1" applyFill="1" applyBorder="1" applyAlignment="1">
      <alignment horizontal="center" vertical="center" wrapText="1" readingOrder="1"/>
    </xf>
    <xf numFmtId="10" fontId="5" fillId="15" borderId="46" xfId="0" applyNumberFormat="1" applyFont="1" applyFill="1" applyBorder="1" applyAlignment="1">
      <alignment horizontal="center" vertical="center" wrapText="1" readingOrder="1"/>
    </xf>
    <xf numFmtId="0" fontId="5" fillId="15" borderId="21" xfId="0" applyFont="1" applyFill="1" applyBorder="1" applyAlignment="1">
      <alignment horizontal="center" vertical="center" wrapText="1" readingOrder="1"/>
    </xf>
    <xf numFmtId="0" fontId="5" fillId="15" borderId="49" xfId="0" applyFont="1" applyFill="1" applyBorder="1" applyAlignment="1">
      <alignment horizontal="center" vertical="center" wrapText="1" readingOrder="1"/>
    </xf>
    <xf numFmtId="0" fontId="8" fillId="7" borderId="15" xfId="0" applyFont="1" applyFill="1" applyBorder="1" applyAlignment="1">
      <alignment horizontal="center" vertical="center"/>
    </xf>
    <xf numFmtId="0" fontId="8" fillId="7" borderId="25" xfId="0" applyFont="1" applyFill="1" applyBorder="1" applyAlignment="1">
      <alignment horizontal="center" vertical="center"/>
    </xf>
    <xf numFmtId="0" fontId="8" fillId="7" borderId="39" xfId="0" applyFont="1" applyFill="1" applyBorder="1" applyAlignment="1">
      <alignment horizontal="center" vertical="center"/>
    </xf>
    <xf numFmtId="0" fontId="14" fillId="7" borderId="46" xfId="0" applyFont="1" applyFill="1" applyBorder="1" applyAlignment="1">
      <alignment horizontal="center" vertical="center" wrapText="1" readingOrder="1"/>
    </xf>
    <xf numFmtId="164" fontId="14" fillId="7" borderId="47" xfId="4" applyNumberFormat="1" applyFont="1" applyFill="1" applyBorder="1" applyAlignment="1">
      <alignment horizontal="center" vertical="center" wrapText="1"/>
    </xf>
    <xf numFmtId="164" fontId="13" fillId="7" borderId="22" xfId="1" applyNumberFormat="1" applyFont="1" applyFill="1" applyBorder="1" applyAlignment="1">
      <alignment horizontal="center" vertical="center" wrapText="1"/>
    </xf>
    <xf numFmtId="164" fontId="13" fillId="7" borderId="66" xfId="1" applyNumberFormat="1" applyFont="1" applyFill="1" applyBorder="1" applyAlignment="1">
      <alignment horizontal="center" vertical="center" wrapText="1"/>
    </xf>
    <xf numFmtId="164" fontId="13" fillId="7" borderId="63" xfId="1" applyNumberFormat="1" applyFont="1" applyFill="1" applyBorder="1" applyAlignment="1">
      <alignment horizontal="center" vertical="center" wrapText="1"/>
    </xf>
    <xf numFmtId="0" fontId="13" fillId="7" borderId="15" xfId="0" applyFont="1" applyFill="1" applyBorder="1" applyAlignment="1">
      <alignment horizontal="center" vertical="center" wrapText="1" readingOrder="1"/>
    </xf>
    <xf numFmtId="0" fontId="13" fillId="7" borderId="39" xfId="0" applyFont="1" applyFill="1" applyBorder="1" applyAlignment="1">
      <alignment horizontal="center" vertical="center" wrapText="1" readingOrder="1"/>
    </xf>
    <xf numFmtId="0" fontId="14" fillId="15" borderId="25" xfId="0" applyFont="1" applyFill="1" applyBorder="1" applyAlignment="1">
      <alignment horizontal="center" vertical="center" wrapText="1" readingOrder="1"/>
    </xf>
    <xf numFmtId="0" fontId="14" fillId="15" borderId="39" xfId="0" applyFont="1" applyFill="1" applyBorder="1" applyAlignment="1">
      <alignment horizontal="center" vertical="center" wrapText="1" readingOrder="1"/>
    </xf>
    <xf numFmtId="0" fontId="14" fillId="7" borderId="37" xfId="0" applyFont="1" applyFill="1" applyBorder="1" applyAlignment="1">
      <alignment horizontal="center" vertical="center" wrapText="1"/>
    </xf>
    <xf numFmtId="0" fontId="14" fillId="7" borderId="21" xfId="0" applyFont="1" applyFill="1" applyBorder="1" applyAlignment="1">
      <alignment horizontal="center" vertical="center" wrapText="1"/>
    </xf>
    <xf numFmtId="164" fontId="14" fillId="7" borderId="39" xfId="4" applyNumberFormat="1" applyFont="1" applyFill="1" applyBorder="1" applyAlignment="1">
      <alignment horizontal="left" vertical="center" wrapText="1"/>
    </xf>
    <xf numFmtId="0" fontId="13" fillId="7" borderId="21" xfId="0" applyFont="1" applyFill="1" applyBorder="1" applyAlignment="1">
      <alignment horizontal="left" vertical="center" wrapText="1"/>
    </xf>
    <xf numFmtId="0" fontId="13" fillId="7" borderId="13"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6" fillId="7" borderId="39" xfId="0" applyFont="1" applyFill="1" applyBorder="1" applyAlignment="1">
      <alignment horizontal="center" vertical="center"/>
    </xf>
    <xf numFmtId="164" fontId="14" fillId="7" borderId="63" xfId="1" applyNumberFormat="1" applyFont="1" applyFill="1" applyBorder="1" applyAlignment="1">
      <alignment horizontal="center" vertical="center" wrapText="1"/>
    </xf>
    <xf numFmtId="164" fontId="14" fillId="7" borderId="22" xfId="1" applyNumberFormat="1" applyFont="1" applyFill="1" applyBorder="1" applyAlignment="1">
      <alignment horizontal="center" vertical="center" wrapText="1"/>
    </xf>
    <xf numFmtId="0" fontId="13" fillId="7" borderId="49" xfId="0" applyFont="1" applyFill="1" applyBorder="1" applyAlignment="1">
      <alignment horizontal="left" vertical="center" wrapText="1"/>
    </xf>
    <xf numFmtId="0" fontId="13" fillId="7" borderId="55" xfId="0" applyFont="1" applyFill="1" applyBorder="1" applyAlignment="1">
      <alignment horizontal="center" vertical="center" wrapText="1" readingOrder="1"/>
    </xf>
    <xf numFmtId="0" fontId="17" fillId="7" borderId="20" xfId="0" applyFont="1" applyFill="1" applyBorder="1" applyAlignment="1">
      <alignment horizontal="center" vertical="center" wrapText="1" readingOrder="1"/>
    </xf>
    <xf numFmtId="0" fontId="17" fillId="7" borderId="57" xfId="0" applyFont="1" applyFill="1" applyBorder="1" applyAlignment="1">
      <alignment horizontal="center" vertical="center" wrapText="1" readingOrder="1"/>
    </xf>
    <xf numFmtId="0" fontId="15" fillId="7" borderId="46" xfId="0" applyFont="1" applyFill="1" applyBorder="1" applyAlignment="1">
      <alignment horizontal="center" vertical="center"/>
    </xf>
    <xf numFmtId="0" fontId="15" fillId="7" borderId="21" xfId="0" applyFont="1" applyFill="1" applyBorder="1" applyAlignment="1">
      <alignment horizontal="center" vertical="center"/>
    </xf>
    <xf numFmtId="0" fontId="15" fillId="7" borderId="49" xfId="0" applyFont="1" applyFill="1" applyBorder="1" applyAlignment="1">
      <alignment horizontal="center" vertical="center"/>
    </xf>
    <xf numFmtId="0" fontId="9" fillId="6" borderId="13" xfId="0" applyFont="1" applyFill="1" applyBorder="1" applyAlignment="1">
      <alignment horizontal="center" vertical="center" wrapText="1" readingOrder="1"/>
    </xf>
    <xf numFmtId="0" fontId="9" fillId="6" borderId="23" xfId="0" applyFont="1" applyFill="1" applyBorder="1" applyAlignment="1">
      <alignment horizontal="center" vertical="center" wrapText="1" readingOrder="1"/>
    </xf>
    <xf numFmtId="0" fontId="9" fillId="6" borderId="6" xfId="0" applyFont="1" applyFill="1" applyBorder="1" applyAlignment="1">
      <alignment horizontal="center" vertical="center" wrapText="1" readingOrder="1"/>
    </xf>
    <xf numFmtId="0" fontId="12" fillId="7" borderId="6" xfId="0" applyFont="1" applyFill="1" applyBorder="1" applyAlignment="1">
      <alignment horizontal="center" vertical="center" wrapText="1" readingOrder="1"/>
    </xf>
    <xf numFmtId="0" fontId="8" fillId="7"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164" fontId="14" fillId="7" borderId="66" xfId="1" applyNumberFormat="1" applyFont="1" applyFill="1" applyBorder="1" applyAlignment="1">
      <alignment horizontal="center" vertical="center" wrapText="1"/>
    </xf>
    <xf numFmtId="0" fontId="14" fillId="7" borderId="86" xfId="0" applyFont="1" applyFill="1" applyBorder="1" applyAlignment="1">
      <alignment horizontal="center" vertical="center" wrapText="1" readingOrder="1"/>
    </xf>
    <xf numFmtId="0" fontId="14" fillId="7" borderId="82" xfId="0" applyFont="1" applyFill="1" applyBorder="1" applyAlignment="1">
      <alignment horizontal="center" vertical="center" wrapText="1" readingOrder="1"/>
    </xf>
    <xf numFmtId="0" fontId="14" fillId="7" borderId="83" xfId="0" applyFont="1" applyFill="1" applyBorder="1" applyAlignment="1">
      <alignment horizontal="center" vertical="center" wrapText="1" readingOrder="1"/>
    </xf>
    <xf numFmtId="0" fontId="16" fillId="7" borderId="37" xfId="0" applyFont="1" applyFill="1" applyBorder="1" applyAlignment="1">
      <alignment horizontal="center" vertical="center"/>
    </xf>
    <xf numFmtId="0" fontId="16" fillId="7" borderId="34" xfId="0" applyFont="1" applyFill="1" applyBorder="1" applyAlignment="1">
      <alignment horizontal="center" vertical="center"/>
    </xf>
    <xf numFmtId="0" fontId="8" fillId="7" borderId="46" xfId="0" applyFont="1" applyFill="1" applyBorder="1" applyAlignment="1">
      <alignment horizontal="center" vertical="center"/>
    </xf>
    <xf numFmtId="0" fontId="8" fillId="7" borderId="21" xfId="0" applyFont="1" applyFill="1" applyBorder="1" applyAlignment="1">
      <alignment horizontal="center" vertical="center"/>
    </xf>
    <xf numFmtId="0" fontId="8" fillId="7" borderId="49" xfId="0" applyFont="1" applyFill="1" applyBorder="1" applyAlignment="1">
      <alignment horizontal="center" vertical="center"/>
    </xf>
    <xf numFmtId="0" fontId="13" fillId="7" borderId="37" xfId="0" applyFont="1" applyFill="1" applyBorder="1" applyAlignment="1">
      <alignment horizontal="center" vertical="center" wrapText="1" readingOrder="1"/>
    </xf>
    <xf numFmtId="0" fontId="13" fillId="7" borderId="34" xfId="0" applyFont="1" applyFill="1" applyBorder="1" applyAlignment="1">
      <alignment horizontal="center" vertical="center" wrapText="1" readingOrder="1"/>
    </xf>
    <xf numFmtId="10" fontId="14" fillId="7" borderId="37" xfId="0" applyNumberFormat="1" applyFont="1" applyFill="1" applyBorder="1" applyAlignment="1">
      <alignment horizontal="center" vertical="center" wrapText="1" readingOrder="1"/>
    </xf>
    <xf numFmtId="0" fontId="13" fillId="7" borderId="37" xfId="0" applyFont="1" applyFill="1" applyBorder="1" applyAlignment="1">
      <alignment horizontal="left" vertical="center" wrapText="1"/>
    </xf>
    <xf numFmtId="164" fontId="14" fillId="7" borderId="37" xfId="4" applyNumberFormat="1" applyFont="1" applyFill="1" applyBorder="1" applyAlignment="1">
      <alignment horizontal="center" vertical="center" wrapText="1"/>
    </xf>
    <xf numFmtId="0" fontId="13" fillId="7" borderId="34" xfId="0" applyFont="1" applyFill="1" applyBorder="1" applyAlignment="1">
      <alignment horizontal="left" vertical="center" wrapText="1"/>
    </xf>
    <xf numFmtId="10" fontId="14" fillId="7" borderId="46" xfId="0" applyNumberFormat="1" applyFont="1" applyFill="1" applyBorder="1" applyAlignment="1">
      <alignment horizontal="center" vertical="center" wrapText="1" readingOrder="1"/>
    </xf>
    <xf numFmtId="164" fontId="14" fillId="7" borderId="46" xfId="4" applyNumberFormat="1" applyFont="1" applyFill="1" applyBorder="1" applyAlignment="1">
      <alignment horizontal="center" vertical="center" wrapText="1"/>
    </xf>
    <xf numFmtId="15" fontId="13" fillId="7" borderId="13" xfId="0" applyNumberFormat="1" applyFont="1" applyFill="1" applyBorder="1" applyAlignment="1">
      <alignment horizontal="center" vertical="center" textRotation="90" wrapText="1"/>
    </xf>
    <xf numFmtId="15" fontId="13" fillId="7" borderId="23" xfId="0" applyNumberFormat="1" applyFont="1" applyFill="1" applyBorder="1" applyAlignment="1">
      <alignment horizontal="center" vertical="center" textRotation="90" wrapText="1"/>
    </xf>
    <xf numFmtId="0" fontId="14" fillId="7" borderId="84" xfId="0" applyFont="1" applyFill="1" applyBorder="1" applyAlignment="1">
      <alignment horizontal="center" vertical="center" wrapText="1" readingOrder="1"/>
    </xf>
    <xf numFmtId="0" fontId="14" fillId="7" borderId="85" xfId="0" applyFont="1" applyFill="1" applyBorder="1" applyAlignment="1">
      <alignment horizontal="center" vertical="center" wrapText="1" readingOrder="1"/>
    </xf>
    <xf numFmtId="49" fontId="14" fillId="7" borderId="46" xfId="0" applyNumberFormat="1" applyFont="1" applyFill="1" applyBorder="1" applyAlignment="1">
      <alignment horizontal="center" vertical="center" wrapText="1" readingOrder="1"/>
    </xf>
    <xf numFmtId="49" fontId="14" fillId="7" borderId="21" xfId="0" applyNumberFormat="1" applyFont="1" applyFill="1" applyBorder="1" applyAlignment="1">
      <alignment horizontal="center" vertical="center" wrapText="1" readingOrder="1"/>
    </xf>
    <xf numFmtId="49" fontId="14" fillId="7" borderId="49" xfId="0" applyNumberFormat="1" applyFont="1" applyFill="1" applyBorder="1" applyAlignment="1">
      <alignment horizontal="center" vertical="center" wrapText="1" readingOrder="1"/>
    </xf>
    <xf numFmtId="0" fontId="13" fillId="7" borderId="46" xfId="0" applyFont="1" applyFill="1" applyBorder="1" applyAlignment="1">
      <alignment horizontal="left" vertical="center" wrapText="1"/>
    </xf>
    <xf numFmtId="0" fontId="14" fillId="7" borderId="39" xfId="0" applyFont="1" applyFill="1" applyBorder="1" applyAlignment="1">
      <alignment horizontal="left" vertical="center" wrapText="1"/>
    </xf>
    <xf numFmtId="164" fontId="14" fillId="7" borderId="60" xfId="1" applyNumberFormat="1" applyFont="1" applyFill="1" applyBorder="1" applyAlignment="1">
      <alignment horizontal="center" vertical="center"/>
    </xf>
    <xf numFmtId="164" fontId="14" fillId="7" borderId="69" xfId="1" applyNumberFormat="1" applyFont="1" applyFill="1" applyBorder="1" applyAlignment="1">
      <alignment horizontal="center" vertical="center"/>
    </xf>
    <xf numFmtId="0" fontId="13" fillId="7" borderId="13" xfId="0" applyFont="1" applyFill="1" applyBorder="1" applyAlignment="1">
      <alignment horizontal="center" vertical="center" textRotation="90" wrapText="1"/>
    </xf>
    <xf numFmtId="0" fontId="13" fillId="7" borderId="23" xfId="0" applyFont="1" applyFill="1" applyBorder="1" applyAlignment="1">
      <alignment horizontal="center" vertical="center" textRotation="90" wrapText="1"/>
    </xf>
    <xf numFmtId="164" fontId="14" fillId="7" borderId="16" xfId="1" applyNumberFormat="1" applyFont="1" applyFill="1" applyBorder="1" applyAlignment="1">
      <alignment horizontal="center" vertical="center"/>
    </xf>
    <xf numFmtId="164" fontId="14" fillId="7" borderId="26" xfId="1" applyNumberFormat="1" applyFont="1" applyFill="1" applyBorder="1" applyAlignment="1">
      <alignment horizontal="center" vertical="center"/>
    </xf>
    <xf numFmtId="164" fontId="14" fillId="7" borderId="26" xfId="1" applyNumberFormat="1" applyFont="1" applyFill="1" applyBorder="1" applyAlignment="1">
      <alignment horizontal="center" vertical="center" wrapText="1"/>
    </xf>
    <xf numFmtId="164" fontId="14" fillId="7" borderId="41" xfId="1" applyNumberFormat="1" applyFont="1" applyFill="1" applyBorder="1" applyAlignment="1">
      <alignment horizontal="center" vertical="center" wrapText="1"/>
    </xf>
    <xf numFmtId="164" fontId="14" fillId="7" borderId="16" xfId="1" applyNumberFormat="1"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6" xfId="0" applyFont="1" applyFill="1" applyBorder="1" applyAlignment="1">
      <alignment horizontal="center" vertical="center" textRotation="90" wrapText="1"/>
    </xf>
    <xf numFmtId="10" fontId="14" fillId="15" borderId="46" xfId="0" applyNumberFormat="1" applyFont="1" applyFill="1" applyBorder="1" applyAlignment="1">
      <alignment horizontal="center" vertical="center" wrapText="1" readingOrder="1"/>
    </xf>
    <xf numFmtId="0" fontId="14" fillId="15" borderId="21" xfId="0" applyFont="1" applyFill="1" applyBorder="1" applyAlignment="1">
      <alignment horizontal="center" vertical="center" wrapText="1" readingOrder="1"/>
    </xf>
    <xf numFmtId="0" fontId="14" fillId="15" borderId="49" xfId="0" applyFont="1" applyFill="1" applyBorder="1" applyAlignment="1">
      <alignment horizontal="center" vertical="center" wrapText="1" readingOrder="1"/>
    </xf>
    <xf numFmtId="0" fontId="14" fillId="7" borderId="46"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5"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7" borderId="57" xfId="0" applyFont="1" applyFill="1" applyBorder="1" applyAlignment="1">
      <alignment horizontal="center" vertical="center" wrapText="1"/>
    </xf>
    <xf numFmtId="0" fontId="14" fillId="15" borderId="34" xfId="0" applyFont="1" applyFill="1" applyBorder="1" applyAlignment="1">
      <alignment horizontal="center" vertical="center" wrapText="1" readingOrder="1"/>
    </xf>
    <xf numFmtId="0" fontId="18" fillId="7" borderId="13"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55" xfId="2" applyFont="1" applyFill="1" applyBorder="1" applyAlignment="1">
      <alignment horizontal="center" vertical="center" wrapText="1"/>
    </xf>
    <xf numFmtId="0" fontId="14" fillId="7" borderId="74" xfId="2" applyFont="1" applyFill="1" applyBorder="1" applyAlignment="1">
      <alignment horizontal="center" vertical="center" wrapText="1"/>
    </xf>
    <xf numFmtId="0" fontId="14" fillId="7" borderId="46" xfId="2" applyFont="1" applyFill="1" applyBorder="1" applyAlignment="1">
      <alignment horizontal="center" vertical="center" wrapText="1"/>
    </xf>
    <xf numFmtId="0" fontId="14" fillId="7" borderId="34" xfId="2" applyFont="1" applyFill="1" applyBorder="1" applyAlignment="1">
      <alignment horizontal="center" vertical="center" wrapText="1"/>
    </xf>
    <xf numFmtId="0" fontId="13" fillId="7" borderId="13" xfId="2" applyFont="1" applyFill="1" applyBorder="1" applyAlignment="1">
      <alignment horizontal="center" vertical="center" wrapText="1"/>
    </xf>
    <xf numFmtId="0" fontId="13" fillId="7" borderId="23" xfId="2" applyFont="1" applyFill="1" applyBorder="1" applyAlignment="1">
      <alignment horizontal="center" vertical="center" wrapText="1"/>
    </xf>
    <xf numFmtId="0" fontId="13" fillId="7" borderId="6" xfId="2" applyFont="1" applyFill="1" applyBorder="1" applyAlignment="1">
      <alignment horizontal="center" vertical="center" wrapText="1"/>
    </xf>
    <xf numFmtId="0" fontId="16" fillId="7" borderId="46" xfId="2" applyFont="1" applyFill="1" applyBorder="1" applyAlignment="1">
      <alignment horizontal="center" vertical="center" wrapText="1"/>
    </xf>
    <xf numFmtId="0" fontId="16" fillId="7" borderId="21" xfId="2" applyFont="1" applyFill="1" applyBorder="1" applyAlignment="1">
      <alignment horizontal="center" vertical="center" wrapText="1"/>
    </xf>
    <xf numFmtId="0" fontId="16" fillId="7" borderId="49" xfId="2" applyFont="1" applyFill="1" applyBorder="1" applyAlignment="1">
      <alignment horizontal="center" vertical="center" wrapText="1"/>
    </xf>
    <xf numFmtId="0" fontId="14" fillId="7" borderId="20" xfId="2" applyFont="1" applyFill="1" applyBorder="1" applyAlignment="1">
      <alignment horizontal="center" vertical="center" wrapText="1"/>
    </xf>
    <xf numFmtId="0" fontId="14" fillId="7" borderId="57"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23" xfId="2" applyFont="1" applyFill="1" applyBorder="1" applyAlignment="1">
      <alignment horizontal="center" vertical="center" wrapText="1"/>
    </xf>
    <xf numFmtId="0" fontId="12" fillId="7" borderId="6" xfId="2" applyFont="1" applyFill="1" applyBorder="1" applyAlignment="1">
      <alignment horizontal="center" vertical="center" wrapText="1"/>
    </xf>
    <xf numFmtId="10" fontId="14" fillId="15" borderId="37" xfId="0" applyNumberFormat="1" applyFont="1" applyFill="1" applyBorder="1" applyAlignment="1">
      <alignment horizontal="center" vertical="center" wrapText="1" readingOrder="1"/>
    </xf>
    <xf numFmtId="0" fontId="19" fillId="13" borderId="2" xfId="0" applyFont="1" applyFill="1" applyBorder="1" applyAlignment="1">
      <alignment horizontal="center" vertical="center"/>
    </xf>
    <xf numFmtId="0" fontId="19" fillId="13" borderId="3" xfId="0" applyFont="1" applyFill="1" applyBorder="1" applyAlignment="1">
      <alignment horizontal="center" vertical="center"/>
    </xf>
    <xf numFmtId="0" fontId="19" fillId="13" borderId="59" xfId="0" applyFont="1" applyFill="1" applyBorder="1" applyAlignment="1">
      <alignment horizontal="center" vertical="center"/>
    </xf>
    <xf numFmtId="0" fontId="5" fillId="15" borderId="15" xfId="0" applyFont="1" applyFill="1" applyBorder="1" applyAlignment="1">
      <alignment horizontal="center" vertical="center" wrapText="1" readingOrder="1"/>
    </xf>
    <xf numFmtId="10" fontId="14" fillId="15" borderId="39" xfId="0" applyNumberFormat="1" applyFont="1" applyFill="1" applyBorder="1" applyAlignment="1">
      <alignment horizontal="center" vertical="center" wrapText="1" readingOrder="1"/>
    </xf>
    <xf numFmtId="0" fontId="14" fillId="7" borderId="34" xfId="0" applyFont="1" applyFill="1" applyBorder="1" applyAlignment="1">
      <alignment horizontal="center" vertical="center" wrapText="1"/>
    </xf>
    <xf numFmtId="0" fontId="13" fillId="7" borderId="46" xfId="2" applyFont="1" applyFill="1" applyBorder="1" applyAlignment="1">
      <alignment horizontal="center" vertical="center" wrapText="1"/>
    </xf>
    <xf numFmtId="0" fontId="13" fillId="7" borderId="21" xfId="2" applyFont="1" applyFill="1" applyBorder="1" applyAlignment="1">
      <alignment horizontal="center" vertical="center" wrapText="1"/>
    </xf>
    <xf numFmtId="0" fontId="13" fillId="7" borderId="49" xfId="2" applyFont="1" applyFill="1" applyBorder="1" applyAlignment="1">
      <alignment horizontal="center" vertical="center" wrapText="1"/>
    </xf>
    <xf numFmtId="9" fontId="24" fillId="25" borderId="14" xfId="0" applyNumberFormat="1" applyFont="1" applyFill="1" applyBorder="1" applyAlignment="1">
      <alignment horizontal="center" vertical="center" wrapText="1"/>
    </xf>
    <xf numFmtId="9" fontId="24" fillId="25" borderId="24" xfId="0" applyNumberFormat="1" applyFont="1" applyFill="1" applyBorder="1" applyAlignment="1">
      <alignment horizontal="center" vertical="center" wrapText="1"/>
    </xf>
    <xf numFmtId="9" fontId="24" fillId="25" borderId="38" xfId="0" applyNumberFormat="1" applyFont="1" applyFill="1" applyBorder="1" applyAlignment="1">
      <alignment horizontal="center" vertical="center" wrapText="1"/>
    </xf>
    <xf numFmtId="0" fontId="28" fillId="25" borderId="15" xfId="0" applyFont="1" applyFill="1" applyBorder="1" applyAlignment="1">
      <alignment horizontal="center" vertical="center"/>
    </xf>
    <xf numFmtId="0" fontId="28" fillId="25" borderId="25" xfId="0" applyFont="1" applyFill="1" applyBorder="1" applyAlignment="1">
      <alignment horizontal="center" vertical="center"/>
    </xf>
    <xf numFmtId="0" fontId="28" fillId="25" borderId="39" xfId="0" applyFont="1" applyFill="1" applyBorder="1" applyAlignment="1">
      <alignment horizontal="center" vertical="center"/>
    </xf>
    <xf numFmtId="9" fontId="24" fillId="25" borderId="15" xfId="0" applyNumberFormat="1" applyFont="1" applyFill="1" applyBorder="1" applyAlignment="1">
      <alignment horizontal="center" vertical="center" wrapText="1"/>
    </xf>
    <xf numFmtId="9" fontId="24" fillId="25" borderId="25" xfId="0" applyNumberFormat="1" applyFont="1" applyFill="1" applyBorder="1" applyAlignment="1">
      <alignment horizontal="center" vertical="center" wrapText="1"/>
    </xf>
    <xf numFmtId="9" fontId="24" fillId="25" borderId="39" xfId="0" applyNumberFormat="1" applyFont="1" applyFill="1" applyBorder="1" applyAlignment="1">
      <alignment horizontal="center" vertical="center" wrapText="1"/>
    </xf>
    <xf numFmtId="10" fontId="24" fillId="25" borderId="15" xfId="0" applyNumberFormat="1" applyFont="1" applyFill="1" applyBorder="1" applyAlignment="1">
      <alignment horizontal="center" vertical="center" wrapText="1"/>
    </xf>
    <xf numFmtId="10" fontId="24" fillId="25" borderId="25" xfId="0" applyNumberFormat="1" applyFont="1" applyFill="1" applyBorder="1" applyAlignment="1">
      <alignment horizontal="center" vertical="center" wrapText="1"/>
    </xf>
    <xf numFmtId="10" fontId="24" fillId="25" borderId="39" xfId="0" applyNumberFormat="1" applyFont="1" applyFill="1" applyBorder="1" applyAlignment="1">
      <alignment horizontal="center" vertical="center" wrapText="1"/>
    </xf>
    <xf numFmtId="0" fontId="14" fillId="8" borderId="40" xfId="0" applyFont="1" applyFill="1" applyBorder="1" applyAlignment="1">
      <alignment horizontal="left" vertical="center" wrapText="1" readingOrder="1"/>
    </xf>
    <xf numFmtId="164" fontId="14" fillId="8" borderId="105" xfId="1" applyNumberFormat="1" applyFont="1" applyFill="1" applyBorder="1" applyAlignment="1">
      <alignment horizontal="center" vertical="center" wrapText="1" readingOrder="1"/>
    </xf>
    <xf numFmtId="0" fontId="14" fillId="8" borderId="112" xfId="0" applyFont="1" applyFill="1" applyBorder="1" applyAlignment="1">
      <alignment horizontal="left" vertical="center" wrapText="1" readingOrder="1"/>
    </xf>
    <xf numFmtId="164" fontId="14" fillId="19" borderId="34" xfId="1" applyNumberFormat="1" applyFont="1" applyFill="1" applyBorder="1" applyAlignment="1">
      <alignment horizontal="left" vertical="center" wrapText="1"/>
    </xf>
    <xf numFmtId="164" fontId="14" fillId="19" borderId="25" xfId="1" applyNumberFormat="1" applyFont="1" applyFill="1" applyBorder="1" applyAlignment="1">
      <alignment horizontal="left" vertical="center" wrapText="1"/>
    </xf>
    <xf numFmtId="164" fontId="14" fillId="19" borderId="22" xfId="1" applyNumberFormat="1" applyFont="1" applyFill="1" applyBorder="1" applyAlignment="1">
      <alignment horizontal="center" vertical="center" wrapText="1"/>
    </xf>
    <xf numFmtId="164" fontId="14" fillId="19" borderId="60" xfId="1" applyNumberFormat="1" applyFont="1" applyFill="1" applyBorder="1" applyAlignment="1">
      <alignment horizontal="center" vertical="center" wrapText="1"/>
    </xf>
    <xf numFmtId="10" fontId="24" fillId="25" borderId="15" xfId="2" applyNumberFormat="1" applyFont="1" applyFill="1" applyBorder="1" applyAlignment="1">
      <alignment horizontal="center" vertical="center" wrapText="1"/>
    </xf>
    <xf numFmtId="10" fontId="24" fillId="25" borderId="25" xfId="2" applyNumberFormat="1" applyFont="1" applyFill="1" applyBorder="1" applyAlignment="1">
      <alignment horizontal="center" vertical="center" wrapText="1"/>
    </xf>
    <xf numFmtId="10" fontId="24" fillId="25" borderId="39" xfId="2" applyNumberFormat="1" applyFont="1" applyFill="1" applyBorder="1" applyAlignment="1">
      <alignment horizontal="center" vertical="center" wrapText="1"/>
    </xf>
    <xf numFmtId="0" fontId="24" fillId="25" borderId="15" xfId="0" applyFont="1" applyFill="1" applyBorder="1" applyAlignment="1">
      <alignment horizontal="left" vertical="center" wrapText="1" readingOrder="1"/>
    </xf>
    <xf numFmtId="0" fontId="24" fillId="25" borderId="37" xfId="0" applyFont="1" applyFill="1" applyBorder="1" applyAlignment="1">
      <alignment horizontal="left" vertical="center" wrapText="1" readingOrder="1"/>
    </xf>
    <xf numFmtId="164" fontId="24" fillId="25" borderId="67" xfId="4" applyNumberFormat="1" applyFont="1" applyFill="1" applyBorder="1" applyAlignment="1">
      <alignment horizontal="center" vertical="center" wrapText="1"/>
    </xf>
    <xf numFmtId="164" fontId="24" fillId="25" borderId="61" xfId="4" applyNumberFormat="1" applyFont="1" applyFill="1" applyBorder="1" applyAlignment="1">
      <alignment horizontal="center" vertical="center" wrapText="1"/>
    </xf>
    <xf numFmtId="0" fontId="24" fillId="25" borderId="34" xfId="0" applyFont="1" applyFill="1" applyBorder="1" applyAlignment="1">
      <alignment horizontal="left" vertical="center" wrapText="1" readingOrder="1"/>
    </xf>
    <xf numFmtId="164" fontId="24" fillId="25" borderId="60" xfId="4" applyNumberFormat="1" applyFont="1" applyFill="1" applyBorder="1" applyAlignment="1">
      <alignment horizontal="center" vertical="center" wrapText="1"/>
    </xf>
    <xf numFmtId="0" fontId="14" fillId="19" borderId="23" xfId="0" applyFont="1" applyFill="1" applyBorder="1" applyAlignment="1">
      <alignment horizontal="center" vertical="center" wrapText="1"/>
    </xf>
    <xf numFmtId="0" fontId="12" fillId="19" borderId="13" xfId="3" applyFont="1" applyFill="1" applyBorder="1" applyAlignment="1" applyProtection="1">
      <alignment horizontal="center" vertical="center" wrapText="1"/>
      <protection locked="0"/>
    </xf>
    <xf numFmtId="0" fontId="12" fillId="19" borderId="23" xfId="3" applyFont="1" applyFill="1" applyBorder="1" applyAlignment="1" applyProtection="1">
      <alignment horizontal="center" vertical="center" wrapText="1"/>
      <protection locked="0"/>
    </xf>
    <xf numFmtId="0" fontId="12" fillId="19" borderId="6" xfId="3" applyFont="1" applyFill="1" applyBorder="1" applyAlignment="1" applyProtection="1">
      <alignment horizontal="center" vertical="center" wrapText="1"/>
      <protection locked="0"/>
    </xf>
    <xf numFmtId="0" fontId="13" fillId="19" borderId="13" xfId="3" applyFont="1" applyFill="1" applyBorder="1" applyAlignment="1" applyProtection="1">
      <alignment horizontal="center" vertical="center" wrapText="1"/>
      <protection locked="0"/>
    </xf>
    <xf numFmtId="0" fontId="13" fillId="19" borderId="23" xfId="3" applyFont="1" applyFill="1" applyBorder="1" applyAlignment="1" applyProtection="1">
      <alignment horizontal="center" vertical="center" wrapText="1"/>
      <protection locked="0"/>
    </xf>
    <xf numFmtId="0" fontId="13" fillId="19" borderId="6" xfId="3" applyFont="1" applyFill="1" applyBorder="1" applyAlignment="1" applyProtection="1">
      <alignment horizontal="center" vertical="center" wrapText="1"/>
      <protection locked="0"/>
    </xf>
    <xf numFmtId="0" fontId="8" fillId="19" borderId="13" xfId="3" applyFont="1" applyFill="1" applyBorder="1" applyAlignment="1" applyProtection="1">
      <alignment horizontal="center" vertical="center" wrapText="1"/>
      <protection locked="0"/>
    </xf>
    <xf numFmtId="0" fontId="8" fillId="19" borderId="23" xfId="3" applyFont="1" applyFill="1" applyBorder="1" applyAlignment="1" applyProtection="1">
      <alignment horizontal="center" vertical="center" wrapText="1"/>
      <protection locked="0"/>
    </xf>
    <xf numFmtId="0" fontId="8" fillId="19" borderId="6" xfId="3" applyFont="1" applyFill="1" applyBorder="1" applyAlignment="1" applyProtection="1">
      <alignment horizontal="center" vertical="center" wrapText="1"/>
      <protection locked="0"/>
    </xf>
    <xf numFmtId="0" fontId="13" fillId="19" borderId="10" xfId="3" applyFont="1" applyFill="1" applyBorder="1" applyAlignment="1" applyProtection="1">
      <alignment horizontal="center" vertical="center" wrapText="1"/>
      <protection locked="0"/>
    </xf>
    <xf numFmtId="0" fontId="13" fillId="19" borderId="32" xfId="3" applyFont="1" applyFill="1" applyBorder="1" applyAlignment="1" applyProtection="1">
      <alignment horizontal="center" vertical="center" wrapText="1"/>
      <protection locked="0"/>
    </xf>
    <xf numFmtId="0" fontId="13" fillId="19" borderId="45" xfId="3" applyFont="1" applyFill="1" applyBorder="1" applyAlignment="1" applyProtection="1">
      <alignment horizontal="center" vertical="center" wrapText="1"/>
      <protection locked="0"/>
    </xf>
    <xf numFmtId="0" fontId="13" fillId="19" borderId="55" xfId="0" applyFont="1" applyFill="1" applyBorder="1" applyAlignment="1">
      <alignment horizontal="center" vertical="center" wrapText="1"/>
    </xf>
    <xf numFmtId="0" fontId="13" fillId="19" borderId="20" xfId="0" applyFont="1" applyFill="1" applyBorder="1" applyAlignment="1">
      <alignment horizontal="center" vertical="center" wrapText="1"/>
    </xf>
    <xf numFmtId="0" fontId="13" fillId="19" borderId="74" xfId="0" applyFont="1" applyFill="1" applyBorder="1" applyAlignment="1">
      <alignment horizontal="center" vertical="center" wrapText="1"/>
    </xf>
    <xf numFmtId="0" fontId="8" fillId="19" borderId="46" xfId="3" applyFont="1" applyFill="1" applyBorder="1" applyAlignment="1" applyProtection="1">
      <alignment horizontal="center" vertical="center" wrapText="1"/>
      <protection locked="0"/>
    </xf>
    <xf numFmtId="0" fontId="8" fillId="19" borderId="21" xfId="3" applyFont="1" applyFill="1" applyBorder="1" applyAlignment="1" applyProtection="1">
      <alignment horizontal="center" vertical="center" wrapText="1"/>
      <protection locked="0"/>
    </xf>
    <xf numFmtId="0" fontId="8" fillId="19" borderId="34" xfId="3" applyFont="1" applyFill="1" applyBorder="1" applyAlignment="1" applyProtection="1">
      <alignment horizontal="center" vertical="center" wrapText="1"/>
      <protection locked="0"/>
    </xf>
    <xf numFmtId="0" fontId="14" fillId="19" borderId="46" xfId="0" applyFont="1" applyFill="1" applyBorder="1" applyAlignment="1">
      <alignment horizontal="center" vertical="center" wrapText="1"/>
    </xf>
    <xf numFmtId="0" fontId="14" fillId="19" borderId="21" xfId="0" applyFont="1" applyFill="1" applyBorder="1" applyAlignment="1">
      <alignment horizontal="center" vertical="center" wrapText="1"/>
    </xf>
    <xf numFmtId="0" fontId="14" fillId="19" borderId="34" xfId="0" applyFont="1" applyFill="1" applyBorder="1" applyAlignment="1">
      <alignment horizontal="center" vertical="center" wrapText="1"/>
    </xf>
    <xf numFmtId="10" fontId="13" fillId="19" borderId="46" xfId="0" applyNumberFormat="1" applyFont="1" applyFill="1" applyBorder="1" applyAlignment="1" applyProtection="1">
      <alignment horizontal="center" vertical="center" wrapText="1"/>
      <protection locked="0"/>
    </xf>
    <xf numFmtId="10" fontId="13" fillId="19" borderId="21" xfId="0" applyNumberFormat="1" applyFont="1" applyFill="1" applyBorder="1" applyAlignment="1" applyProtection="1">
      <alignment horizontal="center" vertical="center" wrapText="1"/>
      <protection locked="0"/>
    </xf>
    <xf numFmtId="10" fontId="13" fillId="19" borderId="34" xfId="0" applyNumberFormat="1" applyFont="1" applyFill="1" applyBorder="1" applyAlignment="1" applyProtection="1">
      <alignment horizontal="center" vertical="center" wrapText="1"/>
      <protection locked="0"/>
    </xf>
    <xf numFmtId="164" fontId="14" fillId="19" borderId="46" xfId="1" applyNumberFormat="1" applyFont="1" applyFill="1" applyBorder="1" applyAlignment="1">
      <alignment horizontal="left" vertical="center" wrapText="1"/>
    </xf>
    <xf numFmtId="164" fontId="14" fillId="19" borderId="21" xfId="1" applyNumberFormat="1" applyFont="1" applyFill="1" applyBorder="1" applyAlignment="1">
      <alignment horizontal="left" vertical="center" wrapText="1"/>
    </xf>
    <xf numFmtId="164" fontId="14" fillId="19" borderId="63" xfId="1" applyNumberFormat="1" applyFont="1" applyFill="1" applyBorder="1" applyAlignment="1">
      <alignment horizontal="center" vertical="center" wrapText="1"/>
    </xf>
    <xf numFmtId="164" fontId="14" fillId="19" borderId="37" xfId="1" applyNumberFormat="1" applyFont="1" applyFill="1" applyBorder="1" applyAlignment="1">
      <alignment horizontal="left" vertical="center" wrapText="1"/>
    </xf>
    <xf numFmtId="164" fontId="14" fillId="19" borderId="61" xfId="1" applyNumberFormat="1" applyFont="1" applyFill="1" applyBorder="1" applyAlignment="1">
      <alignment horizontal="center" vertical="center" wrapText="1"/>
    </xf>
    <xf numFmtId="0" fontId="9" fillId="6" borderId="32" xfId="0" applyFont="1" applyFill="1" applyBorder="1" applyAlignment="1">
      <alignment horizontal="center" vertical="center" wrapText="1"/>
    </xf>
    <xf numFmtId="0" fontId="14" fillId="8" borderId="32" xfId="0" applyFont="1" applyFill="1" applyBorder="1" applyAlignment="1">
      <alignment horizontal="center" vertical="center" wrapText="1"/>
    </xf>
    <xf numFmtId="9" fontId="13" fillId="19" borderId="55" xfId="0" applyNumberFormat="1" applyFont="1" applyFill="1" applyBorder="1" applyAlignment="1">
      <alignment horizontal="center" vertical="center" wrapText="1"/>
    </xf>
    <xf numFmtId="9" fontId="13" fillId="19" borderId="20" xfId="0" applyNumberFormat="1" applyFont="1" applyFill="1" applyBorder="1" applyAlignment="1">
      <alignment horizontal="center" vertical="center" wrapText="1"/>
    </xf>
    <xf numFmtId="9" fontId="13" fillId="19" borderId="57" xfId="0" applyNumberFormat="1" applyFont="1" applyFill="1" applyBorder="1" applyAlignment="1">
      <alignment horizontal="center" vertical="center" wrapText="1"/>
    </xf>
    <xf numFmtId="0" fontId="8" fillId="19" borderId="49" xfId="3" applyFont="1" applyFill="1" applyBorder="1" applyAlignment="1" applyProtection="1">
      <alignment horizontal="center" vertical="center" wrapText="1"/>
      <protection locked="0"/>
    </xf>
    <xf numFmtId="0" fontId="14" fillId="19" borderId="49" xfId="0" applyFont="1" applyFill="1" applyBorder="1" applyAlignment="1">
      <alignment horizontal="center" vertical="center" wrapText="1"/>
    </xf>
    <xf numFmtId="10" fontId="13" fillId="19" borderId="49" xfId="0" applyNumberFormat="1" applyFont="1" applyFill="1" applyBorder="1" applyAlignment="1" applyProtection="1">
      <alignment horizontal="center" vertical="center" wrapText="1"/>
      <protection locked="0"/>
    </xf>
    <xf numFmtId="164" fontId="14" fillId="19" borderId="49" xfId="1" applyNumberFormat="1" applyFont="1" applyFill="1" applyBorder="1" applyAlignment="1">
      <alignment horizontal="left" vertical="center" wrapText="1"/>
    </xf>
    <xf numFmtId="164" fontId="14" fillId="19" borderId="66" xfId="1" applyNumberFormat="1" applyFont="1" applyFill="1" applyBorder="1" applyAlignment="1">
      <alignment horizontal="center" vertical="center" wrapText="1"/>
    </xf>
    <xf numFmtId="0" fontId="13" fillId="19" borderId="14" xfId="0" applyFont="1" applyFill="1" applyBorder="1" applyAlignment="1">
      <alignment horizontal="center" vertical="center" wrapText="1" readingOrder="1"/>
    </xf>
    <xf numFmtId="0" fontId="13" fillId="19" borderId="24" xfId="0" applyFont="1" applyFill="1" applyBorder="1" applyAlignment="1">
      <alignment horizontal="center" vertical="center" wrapText="1" readingOrder="1"/>
    </xf>
    <xf numFmtId="0" fontId="13" fillId="19" borderId="38" xfId="0" applyFont="1" applyFill="1" applyBorder="1" applyAlignment="1">
      <alignment horizontal="center" vertical="center" wrapText="1" readingOrder="1"/>
    </xf>
    <xf numFmtId="0" fontId="8" fillId="19" borderId="15" xfId="3" applyFont="1" applyFill="1" applyBorder="1" applyAlignment="1" applyProtection="1">
      <alignment horizontal="center" vertical="center" wrapText="1"/>
      <protection locked="0"/>
    </xf>
    <xf numFmtId="0" fontId="8" fillId="19" borderId="25" xfId="3" applyFont="1" applyFill="1" applyBorder="1" applyAlignment="1" applyProtection="1">
      <alignment horizontal="center" vertical="center" wrapText="1"/>
      <protection locked="0"/>
    </xf>
    <xf numFmtId="0" fontId="8" fillId="19" borderId="39" xfId="3" applyFont="1" applyFill="1" applyBorder="1" applyAlignment="1" applyProtection="1">
      <alignment horizontal="center" vertical="center" wrapText="1"/>
      <protection locked="0"/>
    </xf>
    <xf numFmtId="0" fontId="14" fillId="19" borderId="15" xfId="0" applyFont="1" applyFill="1" applyBorder="1" applyAlignment="1">
      <alignment horizontal="center" vertical="center" wrapText="1" readingOrder="1"/>
    </xf>
    <xf numFmtId="0" fontId="14" fillId="19" borderId="25" xfId="0" applyFont="1" applyFill="1" applyBorder="1" applyAlignment="1">
      <alignment horizontal="center" vertical="center" wrapText="1" readingOrder="1"/>
    </xf>
    <xf numFmtId="0" fontId="14" fillId="19" borderId="39" xfId="0" applyFont="1" applyFill="1" applyBorder="1" applyAlignment="1">
      <alignment horizontal="center" vertical="center" wrapText="1" readingOrder="1"/>
    </xf>
    <xf numFmtId="10" fontId="13" fillId="19" borderId="15" xfId="0" applyNumberFormat="1" applyFont="1" applyFill="1" applyBorder="1" applyAlignment="1" applyProtection="1">
      <alignment horizontal="center" vertical="center" wrapText="1" readingOrder="1"/>
      <protection locked="0"/>
    </xf>
    <xf numFmtId="10" fontId="13" fillId="19" borderId="25" xfId="0" applyNumberFormat="1" applyFont="1" applyFill="1" applyBorder="1" applyAlignment="1" applyProtection="1">
      <alignment horizontal="center" vertical="center" wrapText="1" readingOrder="1"/>
      <protection locked="0"/>
    </xf>
    <xf numFmtId="10" fontId="13" fillId="19" borderId="39" xfId="0" applyNumberFormat="1" applyFont="1" applyFill="1" applyBorder="1" applyAlignment="1" applyProtection="1">
      <alignment horizontal="center" vertical="center" wrapText="1" readingOrder="1"/>
      <protection locked="0"/>
    </xf>
    <xf numFmtId="9" fontId="14" fillId="19" borderId="15" xfId="0" applyNumberFormat="1" applyFont="1" applyFill="1" applyBorder="1" applyAlignment="1">
      <alignment horizontal="center" vertical="center" wrapText="1" readingOrder="1"/>
    </xf>
    <xf numFmtId="9" fontId="14" fillId="19" borderId="25" xfId="0" applyNumberFormat="1" applyFont="1" applyFill="1" applyBorder="1" applyAlignment="1">
      <alignment horizontal="center" vertical="center" wrapText="1" readingOrder="1"/>
    </xf>
    <xf numFmtId="9" fontId="14" fillId="19" borderId="39" xfId="0" applyNumberFormat="1" applyFont="1" applyFill="1" applyBorder="1" applyAlignment="1">
      <alignment horizontal="center" vertical="center" wrapText="1" readingOrder="1"/>
    </xf>
    <xf numFmtId="10" fontId="13" fillId="19" borderId="46" xfId="0" applyNumberFormat="1" applyFont="1" applyFill="1" applyBorder="1" applyAlignment="1" applyProtection="1">
      <alignment horizontal="center" vertical="center" wrapText="1" readingOrder="1"/>
      <protection locked="0"/>
    </xf>
    <xf numFmtId="10" fontId="13" fillId="19" borderId="21" xfId="0" applyNumberFormat="1" applyFont="1" applyFill="1" applyBorder="1" applyAlignment="1" applyProtection="1">
      <alignment horizontal="center" vertical="center" wrapText="1" readingOrder="1"/>
      <protection locked="0"/>
    </xf>
    <xf numFmtId="10" fontId="13" fillId="19" borderId="49" xfId="0" applyNumberFormat="1" applyFont="1" applyFill="1" applyBorder="1" applyAlignment="1" applyProtection="1">
      <alignment horizontal="center" vertical="center" wrapText="1" readingOrder="1"/>
      <protection locked="0"/>
    </xf>
    <xf numFmtId="0" fontId="13" fillId="19" borderId="14" xfId="3" applyFont="1" applyFill="1" applyBorder="1" applyAlignment="1" applyProtection="1">
      <alignment horizontal="center" vertical="center" wrapText="1"/>
      <protection locked="0"/>
    </xf>
    <xf numFmtId="0" fontId="13" fillId="19" borderId="24" xfId="3" applyFont="1" applyFill="1" applyBorder="1" applyAlignment="1" applyProtection="1">
      <alignment horizontal="center" vertical="center" wrapText="1"/>
      <protection locked="0"/>
    </xf>
    <xf numFmtId="0" fontId="13" fillId="19" borderId="38" xfId="3" applyFont="1" applyFill="1" applyBorder="1" applyAlignment="1" applyProtection="1">
      <alignment horizontal="center" vertical="center" wrapText="1"/>
      <protection locked="0"/>
    </xf>
    <xf numFmtId="164" fontId="14" fillId="19" borderId="15" xfId="1" applyNumberFormat="1" applyFont="1" applyFill="1" applyBorder="1" applyAlignment="1">
      <alignment horizontal="left" vertical="center" wrapText="1"/>
    </xf>
    <xf numFmtId="164" fontId="14" fillId="19" borderId="67" xfId="1" applyNumberFormat="1" applyFont="1" applyFill="1" applyBorder="1" applyAlignment="1">
      <alignment horizontal="center" vertical="center" wrapText="1"/>
    </xf>
    <xf numFmtId="164" fontId="14" fillId="19" borderId="39" xfId="1" applyNumberFormat="1" applyFont="1" applyFill="1" applyBorder="1" applyAlignment="1">
      <alignment horizontal="left" vertical="center" wrapText="1"/>
    </xf>
    <xf numFmtId="164" fontId="14" fillId="19" borderId="69" xfId="1" applyNumberFormat="1" applyFont="1" applyFill="1" applyBorder="1" applyAlignment="1">
      <alignment horizontal="center" vertical="center" wrapText="1"/>
    </xf>
    <xf numFmtId="164" fontId="13" fillId="19" borderId="15" xfId="1" applyNumberFormat="1" applyFont="1" applyFill="1" applyBorder="1" applyAlignment="1">
      <alignment horizontal="left" vertical="center" wrapText="1"/>
    </xf>
    <xf numFmtId="164" fontId="13" fillId="19" borderId="37" xfId="1" applyNumberFormat="1" applyFont="1" applyFill="1" applyBorder="1" applyAlignment="1">
      <alignment horizontal="left" vertical="center" wrapText="1"/>
    </xf>
    <xf numFmtId="9" fontId="13" fillId="19" borderId="14" xfId="0" applyNumberFormat="1" applyFont="1" applyFill="1" applyBorder="1" applyAlignment="1">
      <alignment horizontal="center" vertical="center" wrapText="1" readingOrder="1"/>
    </xf>
    <xf numFmtId="9" fontId="13" fillId="19" borderId="24" xfId="0" applyNumberFormat="1" applyFont="1" applyFill="1" applyBorder="1" applyAlignment="1">
      <alignment horizontal="center" vertical="center" wrapText="1" readingOrder="1"/>
    </xf>
    <xf numFmtId="9" fontId="13" fillId="19" borderId="38" xfId="0" applyNumberFormat="1" applyFont="1" applyFill="1" applyBorder="1" applyAlignment="1">
      <alignment horizontal="center" vertical="center" wrapText="1" readingOrder="1"/>
    </xf>
    <xf numFmtId="9" fontId="13" fillId="18" borderId="16" xfId="0" applyNumberFormat="1" applyFont="1" applyFill="1" applyBorder="1" applyAlignment="1">
      <alignment horizontal="left" vertical="center" wrapText="1"/>
    </xf>
    <xf numFmtId="9" fontId="13" fillId="18" borderId="26" xfId="0" applyNumberFormat="1" applyFont="1" applyFill="1" applyBorder="1" applyAlignment="1">
      <alignment horizontal="left" vertical="center" wrapText="1"/>
    </xf>
    <xf numFmtId="164" fontId="13" fillId="18" borderId="63" xfId="4" applyNumberFormat="1" applyFont="1" applyFill="1" applyBorder="1" applyAlignment="1">
      <alignment horizontal="center" vertical="center" wrapText="1"/>
    </xf>
    <xf numFmtId="164" fontId="13" fillId="18" borderId="22" xfId="4" applyNumberFormat="1" applyFont="1" applyFill="1" applyBorder="1" applyAlignment="1">
      <alignment horizontal="center" vertical="center" wrapText="1"/>
    </xf>
    <xf numFmtId="0" fontId="14" fillId="18" borderId="21" xfId="0" applyFont="1" applyFill="1" applyBorder="1" applyAlignment="1">
      <alignment horizontal="left" vertical="center" wrapText="1"/>
    </xf>
    <xf numFmtId="0" fontId="14" fillId="18" borderId="49" xfId="0" applyFont="1" applyFill="1" applyBorder="1" applyAlignment="1">
      <alignment horizontal="left" vertical="center" wrapText="1"/>
    </xf>
    <xf numFmtId="164" fontId="13" fillId="18" borderId="66" xfId="4" applyNumberFormat="1" applyFont="1" applyFill="1" applyBorder="1" applyAlignment="1">
      <alignment horizontal="center" vertical="center" wrapText="1"/>
    </xf>
    <xf numFmtId="0" fontId="14" fillId="18" borderId="46" xfId="0" applyFont="1" applyFill="1" applyBorder="1" applyAlignment="1">
      <alignment horizontal="center" vertical="center" wrapText="1" readingOrder="1"/>
    </xf>
    <xf numFmtId="0" fontId="14" fillId="18" borderId="21" xfId="0" applyFont="1" applyFill="1" applyBorder="1" applyAlignment="1">
      <alignment horizontal="center" vertical="center" wrapText="1" readingOrder="1"/>
    </xf>
    <xf numFmtId="0" fontId="14" fillId="18" borderId="49" xfId="0" applyFont="1" applyFill="1" applyBorder="1" applyAlignment="1">
      <alignment horizontal="center" vertical="center" wrapText="1" readingOrder="1"/>
    </xf>
    <xf numFmtId="0" fontId="14" fillId="18" borderId="34" xfId="0" applyFont="1" applyFill="1" applyBorder="1" applyAlignment="1">
      <alignment horizontal="center" vertical="center" wrapText="1" readingOrder="1"/>
    </xf>
    <xf numFmtId="0" fontId="14" fillId="18" borderId="64" xfId="0" applyFont="1" applyFill="1" applyBorder="1" applyAlignment="1">
      <alignment horizontal="center" vertical="center" wrapText="1"/>
    </xf>
    <xf numFmtId="0" fontId="14" fillId="18" borderId="33" xfId="0" applyFont="1" applyFill="1" applyBorder="1" applyAlignment="1">
      <alignment horizontal="center" vertical="center" wrapText="1"/>
    </xf>
    <xf numFmtId="0" fontId="12" fillId="18" borderId="13" xfId="0" applyFont="1" applyFill="1" applyBorder="1" applyAlignment="1">
      <alignment horizontal="center" vertical="center" wrapText="1" readingOrder="1"/>
    </xf>
    <xf numFmtId="0" fontId="12" fillId="18" borderId="23" xfId="0" applyFont="1" applyFill="1" applyBorder="1" applyAlignment="1">
      <alignment horizontal="center" vertical="center" wrapText="1" readingOrder="1"/>
    </xf>
    <xf numFmtId="0" fontId="13" fillId="18" borderId="13" xfId="0" applyFont="1" applyFill="1" applyBorder="1" applyAlignment="1">
      <alignment horizontal="center" vertical="center" wrapText="1" readingOrder="1"/>
    </xf>
    <xf numFmtId="0" fontId="13" fillId="18" borderId="23" xfId="0" applyFont="1" applyFill="1" applyBorder="1" applyAlignment="1">
      <alignment horizontal="center" vertical="center" wrapText="1" readingOrder="1"/>
    </xf>
    <xf numFmtId="0" fontId="8" fillId="18" borderId="13"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13" fillId="18" borderId="10" xfId="0" applyFont="1" applyFill="1" applyBorder="1" applyAlignment="1">
      <alignment horizontal="center" vertical="center" wrapText="1"/>
    </xf>
    <xf numFmtId="0" fontId="13" fillId="18" borderId="32" xfId="0" applyFont="1" applyFill="1" applyBorder="1" applyAlignment="1">
      <alignment horizontal="center" vertical="center" wrapText="1"/>
    </xf>
    <xf numFmtId="0" fontId="14" fillId="18" borderId="55" xfId="0" applyFont="1" applyFill="1" applyBorder="1" applyAlignment="1">
      <alignment horizontal="center" vertical="center" wrapText="1" readingOrder="1"/>
    </xf>
    <xf numFmtId="0" fontId="14" fillId="18" borderId="20" xfId="0" applyFont="1" applyFill="1" applyBorder="1" applyAlignment="1">
      <alignment horizontal="center" vertical="center" wrapText="1" readingOrder="1"/>
    </xf>
    <xf numFmtId="0" fontId="14" fillId="18" borderId="74" xfId="0" applyFont="1" applyFill="1" applyBorder="1" applyAlignment="1">
      <alignment horizontal="center" vertical="center" wrapText="1" readingOrder="1"/>
    </xf>
    <xf numFmtId="0" fontId="14" fillId="18" borderId="46" xfId="0" applyFont="1" applyFill="1" applyBorder="1" applyAlignment="1">
      <alignment horizontal="center" vertical="center" wrapText="1"/>
    </xf>
    <xf numFmtId="0" fontId="14" fillId="18" borderId="21" xfId="0" applyFont="1" applyFill="1" applyBorder="1" applyAlignment="1">
      <alignment horizontal="center" vertical="center" wrapText="1"/>
    </xf>
    <xf numFmtId="0" fontId="14" fillId="18" borderId="34" xfId="0" applyFont="1" applyFill="1" applyBorder="1" applyAlignment="1">
      <alignment horizontal="center" vertical="center" wrapText="1"/>
    </xf>
    <xf numFmtId="10" fontId="14" fillId="18" borderId="46" xfId="4" applyNumberFormat="1" applyFont="1" applyFill="1" applyBorder="1" applyAlignment="1" applyProtection="1">
      <alignment horizontal="center" vertical="center" wrapText="1"/>
      <protection locked="0"/>
    </xf>
    <xf numFmtId="10" fontId="14" fillId="18" borderId="21" xfId="4" applyNumberFormat="1" applyFont="1" applyFill="1" applyBorder="1" applyAlignment="1" applyProtection="1">
      <alignment horizontal="center" vertical="center" wrapText="1"/>
      <protection locked="0"/>
    </xf>
    <xf numFmtId="10" fontId="14" fillId="18" borderId="34" xfId="4" applyNumberFormat="1" applyFont="1" applyFill="1" applyBorder="1" applyAlignment="1" applyProtection="1">
      <alignment horizontal="center" vertical="center" wrapText="1"/>
      <protection locked="0"/>
    </xf>
    <xf numFmtId="9" fontId="14" fillId="18" borderId="16" xfId="0" applyNumberFormat="1" applyFont="1" applyFill="1" applyBorder="1" applyAlignment="1">
      <alignment horizontal="left" vertical="center" wrapText="1"/>
    </xf>
    <xf numFmtId="9" fontId="14" fillId="18" borderId="26" xfId="0" applyNumberFormat="1" applyFont="1" applyFill="1" applyBorder="1" applyAlignment="1">
      <alignment horizontal="left" vertical="center" wrapText="1"/>
    </xf>
    <xf numFmtId="164" fontId="14" fillId="18" borderId="63" xfId="4" applyNumberFormat="1" applyFont="1" applyFill="1" applyBorder="1" applyAlignment="1">
      <alignment horizontal="center" vertical="center" wrapText="1"/>
    </xf>
    <xf numFmtId="164" fontId="14" fillId="18" borderId="22" xfId="4" applyNumberFormat="1" applyFont="1" applyFill="1" applyBorder="1" applyAlignment="1">
      <alignment horizontal="center" vertical="center" wrapText="1"/>
    </xf>
    <xf numFmtId="9" fontId="14" fillId="18" borderId="47" xfId="0" applyNumberFormat="1" applyFont="1" applyFill="1" applyBorder="1" applyAlignment="1">
      <alignment horizontal="left" vertical="center" wrapText="1"/>
    </xf>
    <xf numFmtId="164" fontId="14" fillId="18" borderId="60" xfId="4" applyNumberFormat="1" applyFont="1" applyFill="1" applyBorder="1" applyAlignment="1">
      <alignment horizontal="center" vertical="center" wrapText="1"/>
    </xf>
    <xf numFmtId="0" fontId="8" fillId="18" borderId="46" xfId="0" applyFont="1" applyFill="1" applyBorder="1" applyAlignment="1">
      <alignment horizontal="center" vertical="center" wrapText="1"/>
    </xf>
    <xf numFmtId="0" fontId="8" fillId="18" borderId="21" xfId="0" applyFont="1" applyFill="1" applyBorder="1" applyAlignment="1">
      <alignment horizontal="center" vertical="center" wrapText="1"/>
    </xf>
    <xf numFmtId="0" fontId="8" fillId="18" borderId="34" xfId="0" applyFont="1" applyFill="1" applyBorder="1" applyAlignment="1">
      <alignment horizontal="center" vertical="center" wrapText="1"/>
    </xf>
    <xf numFmtId="0" fontId="13" fillId="18" borderId="46" xfId="0" applyFont="1" applyFill="1" applyBorder="1" applyAlignment="1">
      <alignment horizontal="center" vertical="center" wrapText="1"/>
    </xf>
    <xf numFmtId="0" fontId="13" fillId="18" borderId="21" xfId="0" applyFont="1" applyFill="1" applyBorder="1" applyAlignment="1">
      <alignment horizontal="center" vertical="center" wrapText="1"/>
    </xf>
    <xf numFmtId="10" fontId="13" fillId="18" borderId="46" xfId="0" applyNumberFormat="1" applyFont="1" applyFill="1" applyBorder="1" applyAlignment="1" applyProtection="1">
      <alignment horizontal="center" vertical="center" wrapText="1"/>
      <protection locked="0"/>
    </xf>
    <xf numFmtId="10" fontId="13" fillId="18" borderId="21" xfId="0" applyNumberFormat="1" applyFont="1" applyFill="1" applyBorder="1" applyAlignment="1" applyProtection="1">
      <alignment horizontal="center" vertical="center" wrapText="1"/>
      <protection locked="0"/>
    </xf>
    <xf numFmtId="1" fontId="12" fillId="18" borderId="13" xfId="0" applyNumberFormat="1" applyFont="1" applyFill="1" applyBorder="1" applyAlignment="1">
      <alignment horizontal="center" vertical="center" wrapText="1"/>
    </xf>
    <xf numFmtId="1" fontId="12" fillId="18" borderId="23" xfId="0" applyNumberFormat="1" applyFont="1" applyFill="1" applyBorder="1" applyAlignment="1">
      <alignment horizontal="center" vertical="center" wrapText="1"/>
    </xf>
    <xf numFmtId="1" fontId="12" fillId="18" borderId="6" xfId="0" applyNumberFormat="1" applyFont="1" applyFill="1" applyBorder="1" applyAlignment="1">
      <alignment horizontal="center" vertical="center" wrapText="1"/>
    </xf>
    <xf numFmtId="1" fontId="13" fillId="18" borderId="13" xfId="0" applyNumberFormat="1" applyFont="1" applyFill="1" applyBorder="1" applyAlignment="1">
      <alignment horizontal="center" vertical="center" wrapText="1"/>
    </xf>
    <xf numFmtId="1" fontId="13" fillId="18" borderId="23" xfId="0" applyNumberFormat="1" applyFont="1" applyFill="1" applyBorder="1" applyAlignment="1">
      <alignment horizontal="center" vertical="center" wrapText="1"/>
    </xf>
    <xf numFmtId="1" fontId="13" fillId="18" borderId="6" xfId="0" applyNumberFormat="1" applyFont="1" applyFill="1" applyBorder="1" applyAlignment="1">
      <alignment horizontal="center" vertical="center" wrapText="1"/>
    </xf>
    <xf numFmtId="0" fontId="8" fillId="18" borderId="6" xfId="0" applyFont="1" applyFill="1" applyBorder="1" applyAlignment="1">
      <alignment horizontal="center" vertical="center" wrapText="1"/>
    </xf>
    <xf numFmtId="0" fontId="13" fillId="18" borderId="13" xfId="0" applyFont="1" applyFill="1" applyBorder="1" applyAlignment="1">
      <alignment horizontal="center" vertical="center" wrapText="1"/>
    </xf>
    <xf numFmtId="0" fontId="13" fillId="18" borderId="23" xfId="0" applyFont="1" applyFill="1" applyBorder="1" applyAlignment="1">
      <alignment horizontal="center" vertical="center" wrapText="1"/>
    </xf>
    <xf numFmtId="0" fontId="13" fillId="18" borderId="6" xfId="0" applyFont="1" applyFill="1" applyBorder="1" applyAlignment="1">
      <alignment horizontal="center" vertical="center" wrapText="1"/>
    </xf>
    <xf numFmtId="1" fontId="13" fillId="18" borderId="76" xfId="0" applyNumberFormat="1" applyFont="1" applyFill="1" applyBorder="1" applyAlignment="1">
      <alignment horizontal="center" vertical="center" wrapText="1"/>
    </xf>
    <xf numFmtId="1" fontId="13" fillId="18" borderId="57" xfId="0" applyNumberFormat="1"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8" borderId="49" xfId="0" applyFont="1" applyFill="1" applyBorder="1" applyAlignment="1">
      <alignment horizontal="center" vertical="center" wrapText="1"/>
    </xf>
    <xf numFmtId="1" fontId="13" fillId="18" borderId="37" xfId="0" applyNumberFormat="1" applyFont="1" applyFill="1" applyBorder="1" applyAlignment="1">
      <alignment horizontal="center" vertical="center" wrapText="1"/>
    </xf>
    <xf numFmtId="1" fontId="13" fillId="18" borderId="49" xfId="0" applyNumberFormat="1" applyFont="1" applyFill="1" applyBorder="1" applyAlignment="1">
      <alignment horizontal="center" vertical="center" wrapText="1"/>
    </xf>
    <xf numFmtId="1" fontId="14" fillId="18" borderId="37" xfId="0" applyNumberFormat="1" applyFont="1" applyFill="1" applyBorder="1" applyAlignment="1">
      <alignment horizontal="center" vertical="center" wrapText="1"/>
    </xf>
    <xf numFmtId="1" fontId="14" fillId="18" borderId="49" xfId="0" applyNumberFormat="1" applyFont="1" applyFill="1" applyBorder="1" applyAlignment="1">
      <alignment horizontal="center" vertical="center" wrapText="1"/>
    </xf>
    <xf numFmtId="10" fontId="13" fillId="18" borderId="37" xfId="0" applyNumberFormat="1" applyFont="1" applyFill="1" applyBorder="1" applyAlignment="1" applyProtection="1">
      <alignment horizontal="center" vertical="center" wrapText="1"/>
      <protection locked="0"/>
    </xf>
    <xf numFmtId="10" fontId="13" fillId="18" borderId="49" xfId="0" applyNumberFormat="1" applyFont="1" applyFill="1" applyBorder="1" applyAlignment="1" applyProtection="1">
      <alignment horizontal="center" vertical="center" wrapText="1"/>
      <protection locked="0"/>
    </xf>
    <xf numFmtId="0" fontId="13" fillId="18" borderId="34" xfId="0" applyFont="1" applyFill="1" applyBorder="1" applyAlignment="1">
      <alignment horizontal="center" vertical="center" wrapText="1"/>
    </xf>
    <xf numFmtId="10" fontId="13" fillId="18" borderId="34" xfId="0" applyNumberFormat="1" applyFont="1" applyFill="1" applyBorder="1" applyAlignment="1" applyProtection="1">
      <alignment horizontal="center" vertical="center" wrapText="1"/>
      <protection locked="0"/>
    </xf>
    <xf numFmtId="9" fontId="13" fillId="18" borderId="47" xfId="0" applyNumberFormat="1" applyFont="1" applyFill="1" applyBorder="1" applyAlignment="1">
      <alignment horizontal="left" vertical="center" wrapText="1"/>
    </xf>
    <xf numFmtId="164" fontId="13" fillId="18" borderId="60" xfId="4" applyNumberFormat="1" applyFont="1" applyFill="1" applyBorder="1" applyAlignment="1">
      <alignment horizontal="center" vertical="center" wrapText="1"/>
    </xf>
    <xf numFmtId="0" fontId="13" fillId="18" borderId="46" xfId="0" applyFont="1" applyFill="1" applyBorder="1" applyAlignment="1">
      <alignment horizontal="center" vertical="center" wrapText="1" readingOrder="1"/>
    </xf>
    <xf numFmtId="0" fontId="13" fillId="18" borderId="21" xfId="0" applyFont="1" applyFill="1" applyBorder="1" applyAlignment="1">
      <alignment horizontal="center" vertical="center" wrapText="1" readingOrder="1"/>
    </xf>
    <xf numFmtId="0" fontId="13" fillId="18" borderId="34" xfId="0" applyFont="1" applyFill="1" applyBorder="1" applyAlignment="1">
      <alignment horizontal="center" vertical="center" wrapText="1" readingOrder="1"/>
    </xf>
    <xf numFmtId="0" fontId="14" fillId="18" borderId="46" xfId="0" applyFont="1" applyFill="1" applyBorder="1" applyAlignment="1">
      <alignment horizontal="left" vertical="center" wrapText="1"/>
    </xf>
    <xf numFmtId="0" fontId="14" fillId="18" borderId="34" xfId="0" applyFont="1" applyFill="1" applyBorder="1" applyAlignment="1">
      <alignment horizontal="left" vertical="center" wrapText="1"/>
    </xf>
    <xf numFmtId="0" fontId="14" fillId="18" borderId="57" xfId="0" applyFont="1" applyFill="1" applyBorder="1" applyAlignment="1">
      <alignment horizontal="center" vertical="center" wrapText="1" readingOrder="1"/>
    </xf>
    <xf numFmtId="0" fontId="14" fillId="18" borderId="49" xfId="0" applyFont="1" applyFill="1" applyBorder="1" applyAlignment="1">
      <alignment horizontal="center" vertical="center" wrapText="1"/>
    </xf>
    <xf numFmtId="0" fontId="13" fillId="18" borderId="49" xfId="0" applyFont="1" applyFill="1" applyBorder="1" applyAlignment="1">
      <alignment horizontal="center" vertical="center" wrapText="1" readingOrder="1"/>
    </xf>
    <xf numFmtId="0" fontId="14" fillId="18" borderId="16" xfId="0" applyFont="1" applyFill="1" applyBorder="1" applyAlignment="1">
      <alignment horizontal="left" vertical="center" wrapText="1"/>
    </xf>
    <xf numFmtId="0" fontId="14" fillId="18" borderId="26" xfId="0" applyFont="1" applyFill="1" applyBorder="1" applyAlignment="1">
      <alignment horizontal="left" vertical="center" wrapText="1"/>
    </xf>
    <xf numFmtId="1" fontId="13" fillId="18" borderId="55" xfId="0" applyNumberFormat="1" applyFont="1" applyFill="1" applyBorder="1" applyAlignment="1">
      <alignment horizontal="center" vertical="center" wrapText="1"/>
    </xf>
    <xf numFmtId="1" fontId="13" fillId="18" borderId="20" xfId="0" applyNumberFormat="1" applyFont="1" applyFill="1" applyBorder="1" applyAlignment="1">
      <alignment horizontal="center" vertical="center" wrapText="1"/>
    </xf>
    <xf numFmtId="1" fontId="13" fillId="18" borderId="46" xfId="0" applyNumberFormat="1" applyFont="1" applyFill="1" applyBorder="1" applyAlignment="1">
      <alignment horizontal="center" vertical="center" wrapText="1"/>
    </xf>
    <xf numFmtId="1" fontId="13" fillId="18" borderId="21" xfId="0" applyNumberFormat="1" applyFont="1" applyFill="1" applyBorder="1" applyAlignment="1">
      <alignment horizontal="center" vertical="center" wrapText="1"/>
    </xf>
    <xf numFmtId="0" fontId="13" fillId="18" borderId="48" xfId="0" applyFont="1" applyFill="1" applyBorder="1" applyAlignment="1">
      <alignment horizontal="left" vertical="center" wrapText="1"/>
    </xf>
    <xf numFmtId="0" fontId="13" fillId="18" borderId="41" xfId="0" applyFont="1" applyFill="1" applyBorder="1" applyAlignment="1">
      <alignment horizontal="left" vertical="center" wrapText="1"/>
    </xf>
    <xf numFmtId="164" fontId="13" fillId="18" borderId="61" xfId="4" applyNumberFormat="1" applyFont="1" applyFill="1" applyBorder="1" applyAlignment="1">
      <alignment horizontal="center" vertical="center" wrapText="1"/>
    </xf>
    <xf numFmtId="1" fontId="13" fillId="18" borderId="74" xfId="0" applyNumberFormat="1" applyFont="1" applyFill="1" applyBorder="1" applyAlignment="1">
      <alignment horizontal="center" vertical="center" wrapText="1"/>
    </xf>
    <xf numFmtId="1" fontId="14" fillId="18" borderId="34" xfId="0" applyNumberFormat="1" applyFont="1" applyFill="1" applyBorder="1" applyAlignment="1">
      <alignment horizontal="center" vertical="center" wrapText="1"/>
    </xf>
    <xf numFmtId="0" fontId="13" fillId="18" borderId="47" xfId="0" applyFont="1" applyFill="1" applyBorder="1" applyAlignment="1">
      <alignment horizontal="left" vertical="center" wrapText="1"/>
    </xf>
    <xf numFmtId="0" fontId="13" fillId="18" borderId="26" xfId="0" applyFont="1" applyFill="1" applyBorder="1" applyAlignment="1">
      <alignment horizontal="left" vertical="center" wrapText="1"/>
    </xf>
    <xf numFmtId="1" fontId="14" fillId="18" borderId="55" xfId="0" applyNumberFormat="1" applyFont="1" applyFill="1" applyBorder="1" applyAlignment="1">
      <alignment horizontal="center" vertical="center" wrapText="1"/>
    </xf>
    <xf numFmtId="1" fontId="14" fillId="18" borderId="20" xfId="0" applyNumberFormat="1" applyFont="1" applyFill="1" applyBorder="1" applyAlignment="1">
      <alignment horizontal="center" vertical="center" wrapText="1"/>
    </xf>
    <xf numFmtId="1" fontId="14" fillId="18" borderId="57" xfId="0" applyNumberFormat="1" applyFont="1" applyFill="1" applyBorder="1" applyAlignment="1">
      <alignment horizontal="center" vertical="center" wrapText="1"/>
    </xf>
    <xf numFmtId="1" fontId="8" fillId="18" borderId="46" xfId="0" applyNumberFormat="1" applyFont="1" applyFill="1" applyBorder="1" applyAlignment="1">
      <alignment horizontal="center" vertical="center" wrapText="1"/>
    </xf>
    <xf numFmtId="1" fontId="8" fillId="18" borderId="21" xfId="0" applyNumberFormat="1" applyFont="1" applyFill="1" applyBorder="1" applyAlignment="1">
      <alignment horizontal="center" vertical="center" wrapText="1"/>
    </xf>
    <xf numFmtId="1" fontId="8" fillId="18" borderId="49" xfId="0" applyNumberFormat="1" applyFont="1" applyFill="1" applyBorder="1" applyAlignment="1">
      <alignment horizontal="center" vertical="center" wrapText="1"/>
    </xf>
    <xf numFmtId="0" fontId="14" fillId="18" borderId="41" xfId="0" applyFont="1" applyFill="1" applyBorder="1" applyAlignment="1">
      <alignment horizontal="left" vertical="center" wrapText="1"/>
    </xf>
    <xf numFmtId="1" fontId="14" fillId="18" borderId="76" xfId="0" applyNumberFormat="1" applyFont="1" applyFill="1" applyBorder="1" applyAlignment="1">
      <alignment horizontal="center" vertical="center" wrapText="1"/>
    </xf>
    <xf numFmtId="1" fontId="14" fillId="18" borderId="74" xfId="0" applyNumberFormat="1" applyFont="1" applyFill="1" applyBorder="1" applyAlignment="1">
      <alignment horizontal="center" vertical="center" wrapText="1"/>
    </xf>
    <xf numFmtId="1" fontId="8" fillId="18" borderId="37" xfId="0" applyNumberFormat="1" applyFont="1" applyFill="1" applyBorder="1" applyAlignment="1">
      <alignment horizontal="center" vertical="center" wrapText="1"/>
    </xf>
    <xf numFmtId="1" fontId="8" fillId="18" borderId="34" xfId="0" applyNumberFormat="1" applyFont="1" applyFill="1" applyBorder="1" applyAlignment="1">
      <alignment horizontal="center" vertical="center" wrapText="1"/>
    </xf>
    <xf numFmtId="1" fontId="14" fillId="18" borderId="21" xfId="0" applyNumberFormat="1" applyFont="1" applyFill="1" applyBorder="1" applyAlignment="1">
      <alignment horizontal="center" vertical="center" wrapText="1"/>
    </xf>
    <xf numFmtId="1" fontId="13" fillId="22" borderId="14" xfId="0" applyNumberFormat="1" applyFont="1" applyFill="1" applyBorder="1" applyAlignment="1">
      <alignment horizontal="center" vertical="center" wrapText="1"/>
    </xf>
    <xf numFmtId="1" fontId="13" fillId="22" borderId="38" xfId="0" applyNumberFormat="1" applyFont="1" applyFill="1" applyBorder="1" applyAlignment="1">
      <alignment horizontal="center" vertical="center" wrapText="1"/>
    </xf>
    <xf numFmtId="0" fontId="8" fillId="22" borderId="15" xfId="0" applyFont="1" applyFill="1" applyBorder="1" applyAlignment="1">
      <alignment horizontal="center" vertical="center"/>
    </xf>
    <xf numFmtId="0" fontId="8" fillId="22" borderId="39" xfId="0" applyFont="1" applyFill="1" applyBorder="1" applyAlignment="1">
      <alignment horizontal="center" vertical="center"/>
    </xf>
    <xf numFmtId="1" fontId="14" fillId="22" borderId="15" xfId="0" applyNumberFormat="1" applyFont="1" applyFill="1" applyBorder="1" applyAlignment="1">
      <alignment horizontal="center" vertical="center" wrapText="1"/>
    </xf>
    <xf numFmtId="1" fontId="14" fillId="22" borderId="39" xfId="0" applyNumberFormat="1" applyFont="1" applyFill="1" applyBorder="1" applyAlignment="1">
      <alignment horizontal="center" vertical="center" wrapText="1"/>
    </xf>
    <xf numFmtId="10" fontId="13" fillId="22" borderId="15" xfId="1" applyNumberFormat="1" applyFont="1" applyFill="1" applyBorder="1" applyAlignment="1" applyProtection="1">
      <alignment horizontal="center" vertical="center" wrapText="1"/>
      <protection locked="0"/>
    </xf>
    <xf numFmtId="10" fontId="13" fillId="22" borderId="39" xfId="1" applyNumberFormat="1" applyFont="1" applyFill="1" applyBorder="1" applyAlignment="1" applyProtection="1">
      <alignment horizontal="center" vertical="center" wrapText="1"/>
      <protection locked="0"/>
    </xf>
    <xf numFmtId="0" fontId="14" fillId="22" borderId="46" xfId="0" applyFont="1" applyFill="1" applyBorder="1" applyAlignment="1">
      <alignment horizontal="left" vertical="center" wrapText="1"/>
    </xf>
    <xf numFmtId="0" fontId="14" fillId="22" borderId="49" xfId="0" applyFont="1" applyFill="1" applyBorder="1" applyAlignment="1">
      <alignment horizontal="left" vertical="center" wrapText="1"/>
    </xf>
    <xf numFmtId="164" fontId="14" fillId="22" borderId="63" xfId="4" applyNumberFormat="1" applyFont="1" applyFill="1" applyBorder="1" applyAlignment="1">
      <alignment horizontal="center" vertical="center" wrapText="1"/>
    </xf>
    <xf numFmtId="164" fontId="14" fillId="22" borderId="66" xfId="4" applyNumberFormat="1" applyFont="1" applyFill="1" applyBorder="1" applyAlignment="1">
      <alignment horizontal="center" vertical="center" wrapText="1"/>
    </xf>
    <xf numFmtId="1" fontId="14" fillId="22" borderId="25" xfId="0" applyNumberFormat="1" applyFont="1" applyFill="1" applyBorder="1" applyAlignment="1">
      <alignment horizontal="center" vertical="center" wrapText="1"/>
    </xf>
    <xf numFmtId="10" fontId="14" fillId="22" borderId="15" xfId="1" applyNumberFormat="1" applyFont="1" applyFill="1" applyBorder="1" applyAlignment="1" applyProtection="1">
      <alignment horizontal="center" vertical="center" wrapText="1"/>
      <protection locked="0"/>
    </xf>
    <xf numFmtId="10" fontId="14" fillId="22" borderId="25" xfId="1" applyNumberFormat="1" applyFont="1" applyFill="1" applyBorder="1" applyAlignment="1" applyProtection="1">
      <alignment horizontal="center" vertical="center" wrapText="1"/>
      <protection locked="0"/>
    </xf>
    <xf numFmtId="10" fontId="14" fillId="22" borderId="39" xfId="1" applyNumberFormat="1" applyFont="1" applyFill="1" applyBorder="1" applyAlignment="1" applyProtection="1">
      <alignment horizontal="center" vertical="center" wrapText="1"/>
      <protection locked="0"/>
    </xf>
    <xf numFmtId="0" fontId="13" fillId="18" borderId="16" xfId="0" applyFont="1" applyFill="1" applyBorder="1" applyAlignment="1">
      <alignment horizontal="left" vertical="center" wrapText="1"/>
    </xf>
    <xf numFmtId="1" fontId="13" fillId="18" borderId="34" xfId="0" applyNumberFormat="1" applyFont="1" applyFill="1" applyBorder="1" applyAlignment="1">
      <alignment horizontal="center" vertical="center" wrapText="1"/>
    </xf>
    <xf numFmtId="0" fontId="23" fillId="18" borderId="26" xfId="0" applyFont="1" applyFill="1" applyBorder="1" applyAlignment="1">
      <alignment horizontal="left" vertical="center" wrapText="1"/>
    </xf>
    <xf numFmtId="1" fontId="14" fillId="22" borderId="46" xfId="0" applyNumberFormat="1" applyFont="1" applyFill="1" applyBorder="1" applyAlignment="1">
      <alignment horizontal="center" vertical="center" wrapText="1"/>
    </xf>
    <xf numFmtId="1" fontId="14" fillId="22" borderId="21" xfId="0" applyNumberFormat="1" applyFont="1" applyFill="1" applyBorder="1" applyAlignment="1">
      <alignment horizontal="center" vertical="center" wrapText="1"/>
    </xf>
    <xf numFmtId="10" fontId="13" fillId="22" borderId="46" xfId="1" applyNumberFormat="1" applyFont="1" applyFill="1" applyBorder="1" applyAlignment="1" applyProtection="1">
      <alignment horizontal="center" vertical="center" wrapText="1"/>
      <protection locked="0"/>
    </xf>
    <xf numFmtId="10" fontId="13" fillId="22" borderId="21" xfId="1" applyNumberFormat="1" applyFont="1" applyFill="1" applyBorder="1" applyAlignment="1" applyProtection="1">
      <alignment horizontal="center" vertical="center" wrapText="1"/>
      <protection locked="0"/>
    </xf>
    <xf numFmtId="0" fontId="14" fillId="22" borderId="21" xfId="0" applyFont="1" applyFill="1" applyBorder="1" applyAlignment="1">
      <alignment horizontal="left" vertical="center" wrapText="1"/>
    </xf>
    <xf numFmtId="164" fontId="14" fillId="22" borderId="22" xfId="4" applyNumberFormat="1" applyFont="1" applyFill="1" applyBorder="1" applyAlignment="1">
      <alignment horizontal="center" vertical="center" wrapText="1"/>
    </xf>
    <xf numFmtId="10" fontId="13" fillId="18" borderId="15" xfId="0" applyNumberFormat="1" applyFont="1" applyFill="1" applyBorder="1" applyAlignment="1" applyProtection="1">
      <alignment horizontal="center" vertical="center" wrapText="1"/>
      <protection locked="0"/>
    </xf>
    <xf numFmtId="10" fontId="13" fillId="18" borderId="25" xfId="0" applyNumberFormat="1" applyFont="1" applyFill="1" applyBorder="1" applyAlignment="1" applyProtection="1">
      <alignment horizontal="center" vertical="center" wrapText="1"/>
      <protection locked="0"/>
    </xf>
    <xf numFmtId="0" fontId="8" fillId="18" borderId="15" xfId="0" applyFont="1" applyFill="1" applyBorder="1" applyAlignment="1">
      <alignment horizontal="center" vertical="center" wrapText="1"/>
    </xf>
    <xf numFmtId="0" fontId="8" fillId="18" borderId="25" xfId="0" applyFont="1" applyFill="1" applyBorder="1" applyAlignment="1">
      <alignment horizontal="center" vertical="center" wrapText="1"/>
    </xf>
    <xf numFmtId="0" fontId="22" fillId="6" borderId="13" xfId="0" applyFont="1" applyFill="1" applyBorder="1" applyAlignment="1">
      <alignment horizontal="center" vertical="center"/>
    </xf>
    <xf numFmtId="0" fontId="22" fillId="6" borderId="23" xfId="0" applyFont="1" applyFill="1" applyBorder="1" applyAlignment="1">
      <alignment horizontal="center" vertical="center"/>
    </xf>
    <xf numFmtId="0" fontId="14" fillId="21" borderId="13" xfId="3" applyFont="1" applyFill="1" applyBorder="1" applyAlignment="1" applyProtection="1">
      <alignment horizontal="center" vertical="center" wrapText="1"/>
      <protection locked="0"/>
    </xf>
    <xf numFmtId="0" fontId="14" fillId="21" borderId="23" xfId="3" applyFont="1" applyFill="1" applyBorder="1" applyAlignment="1" applyProtection="1">
      <alignment horizontal="center" vertical="center" wrapText="1"/>
      <protection locked="0"/>
    </xf>
    <xf numFmtId="0" fontId="12" fillId="21" borderId="23" xfId="3" applyFont="1" applyFill="1" applyBorder="1" applyAlignment="1" applyProtection="1">
      <alignment horizontal="center" vertical="center" wrapText="1"/>
      <protection locked="0"/>
    </xf>
    <xf numFmtId="0" fontId="13" fillId="21" borderId="23" xfId="3" applyFont="1" applyFill="1" applyBorder="1" applyAlignment="1" applyProtection="1">
      <alignment horizontal="center" vertical="center" wrapText="1"/>
      <protection locked="0"/>
    </xf>
    <xf numFmtId="0" fontId="8" fillId="21" borderId="23" xfId="0" applyFont="1" applyFill="1" applyBorder="1" applyAlignment="1">
      <alignment horizontal="center" vertical="center" wrapText="1"/>
    </xf>
    <xf numFmtId="0" fontId="13" fillId="21" borderId="32" xfId="0" applyFont="1" applyFill="1" applyBorder="1" applyAlignment="1">
      <alignment horizontal="center" vertical="center" wrapText="1"/>
    </xf>
    <xf numFmtId="0" fontId="13" fillId="21" borderId="23" xfId="0" applyFont="1" applyFill="1" applyBorder="1" applyAlignment="1">
      <alignment horizontal="center" vertical="center" wrapText="1"/>
    </xf>
    <xf numFmtId="1" fontId="13" fillId="22" borderId="24" xfId="0" applyNumberFormat="1" applyFont="1" applyFill="1" applyBorder="1" applyAlignment="1">
      <alignment horizontal="center" vertical="center" wrapText="1"/>
    </xf>
    <xf numFmtId="0" fontId="8" fillId="22" borderId="46" xfId="0" applyFont="1" applyFill="1" applyBorder="1" applyAlignment="1">
      <alignment horizontal="center" vertical="center"/>
    </xf>
    <xf numFmtId="0" fontId="8" fillId="22" borderId="21" xfId="0" applyFont="1" applyFill="1" applyBorder="1" applyAlignment="1">
      <alignment horizontal="center" vertical="center"/>
    </xf>
    <xf numFmtId="1" fontId="14" fillId="22" borderId="14" xfId="0" applyNumberFormat="1" applyFont="1" applyFill="1" applyBorder="1" applyAlignment="1">
      <alignment horizontal="center" vertical="center" wrapText="1"/>
    </xf>
    <xf numFmtId="1" fontId="14" fillId="22" borderId="24" xfId="0" applyNumberFormat="1" applyFont="1" applyFill="1" applyBorder="1" applyAlignment="1">
      <alignment horizontal="center" vertical="center" wrapText="1"/>
    </xf>
    <xf numFmtId="1" fontId="14" fillId="22" borderId="38" xfId="0" applyNumberFormat="1" applyFont="1" applyFill="1" applyBorder="1" applyAlignment="1">
      <alignment horizontal="center" vertical="center" wrapText="1"/>
    </xf>
    <xf numFmtId="0" fontId="16" fillId="22" borderId="15"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39" xfId="0" applyFont="1" applyFill="1" applyBorder="1" applyAlignment="1">
      <alignment horizontal="center" vertical="center"/>
    </xf>
    <xf numFmtId="1" fontId="14" fillId="22" borderId="49" xfId="0" applyNumberFormat="1" applyFont="1" applyFill="1" applyBorder="1" applyAlignment="1">
      <alignment horizontal="center" vertical="center" wrapText="1"/>
    </xf>
    <xf numFmtId="0" fontId="12" fillId="21" borderId="13" xfId="3" applyFont="1" applyFill="1" applyBorder="1" applyAlignment="1" applyProtection="1">
      <alignment horizontal="center" vertical="center" wrapText="1"/>
      <protection locked="0"/>
    </xf>
    <xf numFmtId="0" fontId="12" fillId="21" borderId="6" xfId="3" applyFont="1" applyFill="1" applyBorder="1" applyAlignment="1" applyProtection="1">
      <alignment horizontal="center" vertical="center" wrapText="1"/>
      <protection locked="0"/>
    </xf>
    <xf numFmtId="0" fontId="13" fillId="21" borderId="13" xfId="3" applyFont="1" applyFill="1" applyBorder="1" applyAlignment="1" applyProtection="1">
      <alignment horizontal="center" vertical="center" wrapText="1"/>
      <protection locked="0"/>
    </xf>
    <xf numFmtId="0" fontId="13" fillId="21" borderId="6" xfId="3" applyFont="1" applyFill="1" applyBorder="1" applyAlignment="1" applyProtection="1">
      <alignment horizontal="center" vertical="center" wrapText="1"/>
      <protection locked="0"/>
    </xf>
    <xf numFmtId="0" fontId="8" fillId="21" borderId="13" xfId="0" applyFont="1" applyFill="1" applyBorder="1" applyAlignment="1">
      <alignment horizontal="center" vertical="center" wrapText="1"/>
    </xf>
    <xf numFmtId="0" fontId="8" fillId="21" borderId="6" xfId="0" applyFont="1" applyFill="1" applyBorder="1" applyAlignment="1">
      <alignment horizontal="center" vertical="center" wrapText="1"/>
    </xf>
    <xf numFmtId="0" fontId="13" fillId="22" borderId="13" xfId="0" applyFont="1" applyFill="1" applyBorder="1" applyAlignment="1">
      <alignment horizontal="center" vertical="center" wrapText="1"/>
    </xf>
    <xf numFmtId="0" fontId="13" fillId="22" borderId="23" xfId="0" applyFont="1" applyFill="1" applyBorder="1" applyAlignment="1">
      <alignment horizontal="center" vertical="center" wrapText="1"/>
    </xf>
    <xf numFmtId="0" fontId="13" fillId="22" borderId="6" xfId="0" applyFont="1" applyFill="1" applyBorder="1" applyAlignment="1">
      <alignment horizontal="center" vertical="center" wrapText="1"/>
    </xf>
    <xf numFmtId="0" fontId="13" fillId="22" borderId="14" xfId="3" applyFont="1" applyFill="1" applyBorder="1" applyAlignment="1" applyProtection="1">
      <alignment horizontal="center" vertical="center" wrapText="1"/>
      <protection locked="0"/>
    </xf>
    <xf numFmtId="0" fontId="13" fillId="22" borderId="24" xfId="3" applyFont="1" applyFill="1" applyBorder="1" applyAlignment="1" applyProtection="1">
      <alignment horizontal="center" vertical="center" wrapText="1"/>
      <protection locked="0"/>
    </xf>
    <xf numFmtId="0" fontId="13" fillId="22" borderId="38" xfId="3" applyFont="1" applyFill="1" applyBorder="1" applyAlignment="1" applyProtection="1">
      <alignment horizontal="center" vertical="center" wrapText="1"/>
      <protection locked="0"/>
    </xf>
    <xf numFmtId="0" fontId="8" fillId="22" borderId="25" xfId="0" applyFont="1" applyFill="1" applyBorder="1" applyAlignment="1">
      <alignment horizontal="center" vertical="center"/>
    </xf>
    <xf numFmtId="0" fontId="14" fillId="22" borderId="46" xfId="3" applyFont="1" applyFill="1" applyBorder="1" applyAlignment="1" applyProtection="1">
      <alignment horizontal="center" vertical="center" wrapText="1"/>
      <protection locked="0"/>
    </xf>
    <xf numFmtId="0" fontId="14" fillId="22" borderId="21" xfId="3" applyFont="1" applyFill="1" applyBorder="1" applyAlignment="1" applyProtection="1">
      <alignment horizontal="center" vertical="center" wrapText="1"/>
      <protection locked="0"/>
    </xf>
    <xf numFmtId="0" fontId="14" fillId="22" borderId="49" xfId="3" applyFont="1" applyFill="1" applyBorder="1" applyAlignment="1" applyProtection="1">
      <alignment horizontal="center" vertical="center" wrapText="1"/>
      <protection locked="0"/>
    </xf>
    <xf numFmtId="0" fontId="13" fillId="21" borderId="13" xfId="0" applyFont="1" applyFill="1" applyBorder="1" applyAlignment="1">
      <alignment horizontal="center" vertical="center" wrapText="1"/>
    </xf>
    <xf numFmtId="0" fontId="14" fillId="22" borderId="15" xfId="3" applyFont="1" applyFill="1" applyBorder="1" applyAlignment="1" applyProtection="1">
      <alignment horizontal="center" vertical="center" wrapText="1"/>
      <protection locked="0"/>
    </xf>
    <xf numFmtId="0" fontId="14" fillId="22" borderId="25" xfId="3" applyFont="1" applyFill="1" applyBorder="1" applyAlignment="1" applyProtection="1">
      <alignment horizontal="center" vertical="center" wrapText="1"/>
      <protection locked="0"/>
    </xf>
    <xf numFmtId="0" fontId="14" fillId="22" borderId="39" xfId="3" applyFont="1" applyFill="1" applyBorder="1" applyAlignment="1" applyProtection="1">
      <alignment horizontal="center" vertical="center" wrapText="1"/>
      <protection locked="0"/>
    </xf>
    <xf numFmtId="0" fontId="13" fillId="21" borderId="10" xfId="0" applyFont="1" applyFill="1" applyBorder="1" applyAlignment="1">
      <alignment horizontal="center" vertical="center" wrapText="1"/>
    </xf>
    <xf numFmtId="0" fontId="13" fillId="21" borderId="45" xfId="0" applyFont="1" applyFill="1" applyBorder="1" applyAlignment="1">
      <alignment horizontal="center" vertical="center" wrapText="1"/>
    </xf>
    <xf numFmtId="0" fontId="13" fillId="23" borderId="55" xfId="0" applyFont="1" applyFill="1" applyBorder="1" applyAlignment="1">
      <alignment horizontal="center" vertical="center" wrapText="1"/>
    </xf>
    <xf numFmtId="0" fontId="13" fillId="23" borderId="20" xfId="0" applyFont="1" applyFill="1" applyBorder="1" applyAlignment="1">
      <alignment horizontal="center" vertical="center" wrapText="1"/>
    </xf>
    <xf numFmtId="0" fontId="13" fillId="23" borderId="74" xfId="0" applyFont="1" applyFill="1" applyBorder="1" applyAlignment="1">
      <alignment horizontal="center" vertical="center" wrapText="1"/>
    </xf>
    <xf numFmtId="0" fontId="8" fillId="22" borderId="34" xfId="0" applyFont="1" applyFill="1" applyBorder="1" applyAlignment="1">
      <alignment horizontal="center" vertical="center"/>
    </xf>
    <xf numFmtId="0" fontId="14" fillId="22" borderId="37" xfId="0" applyFont="1" applyFill="1" applyBorder="1" applyAlignment="1">
      <alignment horizontal="left" vertical="center" wrapText="1"/>
    </xf>
    <xf numFmtId="164" fontId="14" fillId="22" borderId="48" xfId="4" applyNumberFormat="1" applyFont="1" applyFill="1" applyBorder="1" applyAlignment="1">
      <alignment horizontal="center" vertical="center" wrapText="1"/>
    </xf>
    <xf numFmtId="164" fontId="14" fillId="22" borderId="26" xfId="4" applyNumberFormat="1" applyFont="1" applyFill="1" applyBorder="1" applyAlignment="1">
      <alignment horizontal="center" vertical="center" wrapText="1"/>
    </xf>
    <xf numFmtId="10" fontId="13" fillId="22" borderId="25" xfId="1" applyNumberFormat="1" applyFont="1" applyFill="1" applyBorder="1" applyAlignment="1" applyProtection="1">
      <alignment horizontal="center" vertical="center" wrapText="1"/>
      <protection locked="0"/>
    </xf>
    <xf numFmtId="0" fontId="14" fillId="22" borderId="34" xfId="0" applyFont="1" applyFill="1" applyBorder="1" applyAlignment="1">
      <alignment horizontal="left" vertical="center" wrapText="1"/>
    </xf>
    <xf numFmtId="164" fontId="14" fillId="22" borderId="47" xfId="4" applyNumberFormat="1" applyFont="1" applyFill="1" applyBorder="1" applyAlignment="1">
      <alignment horizontal="center" vertical="center" wrapText="1"/>
    </xf>
    <xf numFmtId="0" fontId="14" fillId="21" borderId="15" xfId="3" applyFont="1" applyFill="1" applyBorder="1" applyAlignment="1" applyProtection="1">
      <alignment horizontal="center" vertical="center" wrapText="1"/>
      <protection locked="0"/>
    </xf>
    <xf numFmtId="0" fontId="14" fillId="21" borderId="25" xfId="3" applyFont="1" applyFill="1" applyBorder="1" applyAlignment="1" applyProtection="1">
      <alignment horizontal="center" vertical="center" wrapText="1"/>
      <protection locked="0"/>
    </xf>
    <xf numFmtId="0" fontId="14" fillId="21" borderId="39" xfId="3" applyFont="1" applyFill="1" applyBorder="1" applyAlignment="1" applyProtection="1">
      <alignment horizontal="center" vertical="center" wrapText="1"/>
      <protection locked="0"/>
    </xf>
    <xf numFmtId="10" fontId="13" fillId="21" borderId="15" xfId="1" applyNumberFormat="1" applyFont="1" applyFill="1" applyBorder="1" applyAlignment="1" applyProtection="1">
      <alignment horizontal="center" vertical="center" wrapText="1"/>
      <protection locked="0"/>
    </xf>
    <xf numFmtId="10" fontId="13" fillId="21" borderId="25" xfId="1" applyNumberFormat="1" applyFont="1" applyFill="1" applyBorder="1" applyAlignment="1" applyProtection="1">
      <alignment horizontal="center" vertical="center" wrapText="1"/>
      <protection locked="0"/>
    </xf>
    <xf numFmtId="10" fontId="13" fillId="21" borderId="39" xfId="1" applyNumberFormat="1" applyFont="1" applyFill="1" applyBorder="1" applyAlignment="1" applyProtection="1">
      <alignment horizontal="center" vertical="center" wrapText="1"/>
      <protection locked="0"/>
    </xf>
    <xf numFmtId="0" fontId="14" fillId="21" borderId="46" xfId="0" applyFont="1" applyFill="1" applyBorder="1" applyAlignment="1">
      <alignment horizontal="left" vertical="center" wrapText="1"/>
    </xf>
    <xf numFmtId="0" fontId="14" fillId="21" borderId="21" xfId="0" applyFont="1" applyFill="1" applyBorder="1" applyAlignment="1">
      <alignment horizontal="left" vertical="center" wrapText="1"/>
    </xf>
    <xf numFmtId="164" fontId="14" fillId="21" borderId="63" xfId="4" applyNumberFormat="1" applyFont="1" applyFill="1" applyBorder="1" applyAlignment="1">
      <alignment horizontal="center" vertical="center" wrapText="1"/>
    </xf>
    <xf numFmtId="164" fontId="14" fillId="21" borderId="22" xfId="4" applyNumberFormat="1" applyFont="1" applyFill="1" applyBorder="1" applyAlignment="1">
      <alignment horizontal="center" vertical="center" wrapText="1"/>
    </xf>
    <xf numFmtId="0" fontId="14" fillId="21" borderId="49" xfId="0" applyFont="1" applyFill="1" applyBorder="1" applyAlignment="1">
      <alignment horizontal="left" vertical="center" wrapText="1"/>
    </xf>
    <xf numFmtId="164" fontId="14" fillId="21" borderId="66" xfId="4" applyNumberFormat="1" applyFont="1" applyFill="1" applyBorder="1" applyAlignment="1">
      <alignment horizontal="center" vertical="center" wrapText="1"/>
    </xf>
    <xf numFmtId="0" fontId="13" fillId="21" borderId="6" xfId="0" applyFont="1" applyFill="1" applyBorder="1" applyAlignment="1">
      <alignment horizontal="center" vertical="center" wrapText="1"/>
    </xf>
    <xf numFmtId="164" fontId="14" fillId="22" borderId="60" xfId="4" applyNumberFormat="1" applyFont="1" applyFill="1" applyBorder="1" applyAlignment="1">
      <alignment horizontal="center" vertical="center" wrapText="1"/>
    </xf>
    <xf numFmtId="0" fontId="14" fillId="23" borderId="10" xfId="0" applyFont="1" applyFill="1" applyBorder="1" applyAlignment="1">
      <alignment horizontal="center" vertical="center" wrapText="1"/>
    </xf>
    <xf numFmtId="0" fontId="14" fillId="23" borderId="32" xfId="0" applyFont="1" applyFill="1" applyBorder="1" applyAlignment="1">
      <alignment horizontal="center" vertical="center" wrapText="1"/>
    </xf>
    <xf numFmtId="0" fontId="14" fillId="23" borderId="45" xfId="0" applyFont="1" applyFill="1" applyBorder="1" applyAlignment="1">
      <alignment horizontal="center" vertical="center" wrapText="1"/>
    </xf>
    <xf numFmtId="0" fontId="16" fillId="23" borderId="15" xfId="0" applyFont="1" applyFill="1" applyBorder="1" applyAlignment="1">
      <alignment horizontal="center" vertical="center"/>
    </xf>
    <xf numFmtId="0" fontId="16" fillId="23" borderId="25" xfId="0" applyFont="1" applyFill="1" applyBorder="1" applyAlignment="1">
      <alignment horizontal="center" vertical="center"/>
    </xf>
    <xf numFmtId="0" fontId="16" fillId="23" borderId="39" xfId="0" applyFont="1" applyFill="1" applyBorder="1" applyAlignment="1">
      <alignment horizontal="center" vertical="center"/>
    </xf>
    <xf numFmtId="0" fontId="14" fillId="23" borderId="46" xfId="3" applyFont="1" applyFill="1" applyBorder="1" applyAlignment="1" applyProtection="1">
      <alignment horizontal="center" vertical="center" wrapText="1"/>
      <protection locked="0"/>
    </xf>
    <xf numFmtId="0" fontId="14" fillId="23" borderId="21" xfId="3" applyFont="1" applyFill="1" applyBorder="1" applyAlignment="1" applyProtection="1">
      <alignment horizontal="center" vertical="center" wrapText="1"/>
      <protection locked="0"/>
    </xf>
    <xf numFmtId="0" fontId="14" fillId="23" borderId="49" xfId="3" applyFont="1" applyFill="1" applyBorder="1" applyAlignment="1" applyProtection="1">
      <alignment horizontal="center" vertical="center" wrapText="1"/>
      <protection locked="0"/>
    </xf>
    <xf numFmtId="0" fontId="14" fillId="21" borderId="46" xfId="3" applyFont="1" applyFill="1" applyBorder="1" applyAlignment="1" applyProtection="1">
      <alignment horizontal="center" vertical="center" wrapText="1"/>
      <protection locked="0"/>
    </xf>
    <xf numFmtId="0" fontId="14" fillId="21" borderId="21" xfId="3" applyFont="1" applyFill="1" applyBorder="1" applyAlignment="1" applyProtection="1">
      <alignment horizontal="center" vertical="center" wrapText="1"/>
      <protection locked="0"/>
    </xf>
    <xf numFmtId="0" fontId="14" fillId="21" borderId="49" xfId="3" applyFont="1" applyFill="1" applyBorder="1" applyAlignment="1" applyProtection="1">
      <alignment horizontal="center" vertical="center" wrapText="1"/>
      <protection locked="0"/>
    </xf>
    <xf numFmtId="0" fontId="13" fillId="22" borderId="10" xfId="0" applyFont="1" applyFill="1" applyBorder="1" applyAlignment="1">
      <alignment horizontal="center" vertical="center" wrapText="1"/>
    </xf>
    <xf numFmtId="0" fontId="13" fillId="22" borderId="32" xfId="0" applyFont="1" applyFill="1" applyBorder="1" applyAlignment="1">
      <alignment horizontal="center" vertical="center" wrapText="1"/>
    </xf>
    <xf numFmtId="0" fontId="14" fillId="22" borderId="15" xfId="0" applyFont="1" applyFill="1" applyBorder="1" applyAlignment="1">
      <alignment horizontal="center" vertical="center" wrapText="1"/>
    </xf>
    <xf numFmtId="0" fontId="14" fillId="22" borderId="25" xfId="0" applyFont="1" applyFill="1" applyBorder="1" applyAlignment="1">
      <alignment horizontal="center" vertical="center" wrapText="1"/>
    </xf>
    <xf numFmtId="0" fontId="14" fillId="22" borderId="55" xfId="3" applyFont="1" applyFill="1" applyBorder="1" applyAlignment="1" applyProtection="1">
      <alignment horizontal="center" vertical="center" wrapText="1"/>
      <protection locked="0"/>
    </xf>
    <xf numFmtId="0" fontId="14" fillId="22" borderId="20" xfId="3" applyFont="1" applyFill="1" applyBorder="1" applyAlignment="1" applyProtection="1">
      <alignment horizontal="center" vertical="center" wrapText="1"/>
      <protection locked="0"/>
    </xf>
    <xf numFmtId="0" fontId="14" fillId="22" borderId="57" xfId="3" applyFont="1" applyFill="1" applyBorder="1" applyAlignment="1" applyProtection="1">
      <alignment horizontal="center" vertical="center" wrapText="1"/>
      <protection locked="0"/>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74" xfId="0" applyFont="1" applyFill="1" applyBorder="1" applyAlignment="1">
      <alignment horizontal="center" vertical="center" wrapText="1"/>
    </xf>
    <xf numFmtId="0" fontId="14" fillId="22" borderId="34" xfId="3" applyFont="1" applyFill="1" applyBorder="1" applyAlignment="1" applyProtection="1">
      <alignment horizontal="center" vertical="center" wrapText="1"/>
      <protection locked="0"/>
    </xf>
    <xf numFmtId="10" fontId="13" fillId="22" borderId="34" xfId="1" applyNumberFormat="1" applyFont="1" applyFill="1" applyBorder="1" applyAlignment="1" applyProtection="1">
      <alignment horizontal="center" vertical="center" wrapText="1"/>
      <protection locked="0"/>
    </xf>
    <xf numFmtId="0" fontId="13" fillId="23" borderId="55" xfId="3" applyFont="1" applyFill="1" applyBorder="1" applyAlignment="1" applyProtection="1">
      <alignment horizontal="center" vertical="center" wrapText="1"/>
      <protection locked="0"/>
    </xf>
    <xf numFmtId="0" fontId="13" fillId="23" borderId="20" xfId="3" applyFont="1" applyFill="1" applyBorder="1" applyAlignment="1" applyProtection="1">
      <alignment horizontal="center" vertical="center" wrapText="1"/>
      <protection locked="0"/>
    </xf>
    <xf numFmtId="0" fontId="13" fillId="23" borderId="74" xfId="3" applyFont="1" applyFill="1" applyBorder="1" applyAlignment="1" applyProtection="1">
      <alignment horizontal="center" vertical="center" wrapText="1"/>
      <protection locked="0"/>
    </xf>
    <xf numFmtId="0" fontId="13" fillId="22" borderId="55" xfId="3" applyFont="1" applyFill="1" applyBorder="1" applyAlignment="1" applyProtection="1">
      <alignment horizontal="center" vertical="center" wrapText="1"/>
      <protection locked="0"/>
    </xf>
    <xf numFmtId="0" fontId="13" fillId="22" borderId="20" xfId="3" applyFont="1" applyFill="1" applyBorder="1" applyAlignment="1" applyProtection="1">
      <alignment horizontal="center" vertical="center" wrapText="1"/>
      <protection locked="0"/>
    </xf>
    <xf numFmtId="0" fontId="13" fillId="22" borderId="74" xfId="3" applyFont="1" applyFill="1" applyBorder="1" applyAlignment="1" applyProtection="1">
      <alignment horizontal="center" vertical="center" wrapText="1"/>
      <protection locked="0"/>
    </xf>
    <xf numFmtId="0" fontId="14" fillId="22" borderId="46" xfId="2" applyFont="1" applyFill="1" applyBorder="1" applyAlignment="1">
      <alignment horizontal="left" vertical="center" wrapText="1"/>
    </xf>
    <xf numFmtId="0" fontId="14" fillId="22" borderId="21" xfId="2" applyFont="1" applyFill="1" applyBorder="1" applyAlignment="1">
      <alignment horizontal="left" vertical="center" wrapText="1"/>
    </xf>
    <xf numFmtId="0" fontId="13" fillId="23" borderId="14" xfId="3" applyFont="1" applyFill="1" applyBorder="1" applyAlignment="1" applyProtection="1">
      <alignment horizontal="center" vertical="center" wrapText="1"/>
      <protection locked="0"/>
    </xf>
    <xf numFmtId="0" fontId="13" fillId="23" borderId="24" xfId="3" applyFont="1" applyFill="1" applyBorder="1" applyAlignment="1" applyProtection="1">
      <alignment horizontal="center" vertical="center" wrapText="1"/>
      <protection locked="0"/>
    </xf>
    <xf numFmtId="0" fontId="13" fillId="23" borderId="57" xfId="3" applyFont="1" applyFill="1" applyBorder="1" applyAlignment="1" applyProtection="1">
      <alignment horizontal="center" vertical="center" wrapText="1"/>
      <protection locked="0"/>
    </xf>
    <xf numFmtId="0" fontId="8" fillId="22" borderId="49" xfId="0" applyFont="1" applyFill="1" applyBorder="1" applyAlignment="1">
      <alignment horizontal="center" vertical="center"/>
    </xf>
    <xf numFmtId="10" fontId="13" fillId="22" borderId="49" xfId="1" applyNumberFormat="1" applyFont="1" applyFill="1" applyBorder="1" applyAlignment="1" applyProtection="1">
      <alignment horizontal="center" vertical="center" wrapText="1"/>
      <protection locked="0"/>
    </xf>
    <xf numFmtId="0" fontId="14" fillId="22" borderId="34" xfId="2" applyFont="1" applyFill="1" applyBorder="1" applyAlignment="1">
      <alignment horizontal="left" vertical="center" wrapText="1"/>
    </xf>
    <xf numFmtId="9" fontId="13" fillId="22" borderId="55" xfId="0" applyNumberFormat="1" applyFont="1" applyFill="1" applyBorder="1" applyAlignment="1">
      <alignment horizontal="center" vertical="center" wrapText="1"/>
    </xf>
    <xf numFmtId="9" fontId="13" fillId="22" borderId="20" xfId="0" applyNumberFormat="1" applyFont="1" applyFill="1" applyBorder="1" applyAlignment="1">
      <alignment horizontal="center" vertical="center" wrapText="1"/>
    </xf>
    <xf numFmtId="9" fontId="13" fillId="22" borderId="74" xfId="0" applyNumberFormat="1" applyFont="1" applyFill="1" applyBorder="1" applyAlignment="1">
      <alignment horizontal="center" vertical="center" wrapText="1"/>
    </xf>
    <xf numFmtId="9" fontId="14" fillId="22" borderId="46" xfId="0" applyNumberFormat="1" applyFont="1" applyFill="1" applyBorder="1" applyAlignment="1">
      <alignment horizontal="center" vertical="center" wrapText="1"/>
    </xf>
    <xf numFmtId="9" fontId="14" fillId="22" borderId="21" xfId="0" applyNumberFormat="1" applyFont="1" applyFill="1" applyBorder="1" applyAlignment="1">
      <alignment horizontal="center" vertical="center" wrapText="1"/>
    </xf>
    <xf numFmtId="9" fontId="14" fillId="22" borderId="34" xfId="0" applyNumberFormat="1" applyFont="1" applyFill="1" applyBorder="1" applyAlignment="1">
      <alignment horizontal="center" vertical="center" wrapText="1"/>
    </xf>
    <xf numFmtId="0" fontId="6" fillId="0" borderId="21" xfId="0" applyFont="1" applyBorder="1" applyAlignment="1">
      <alignment horizontal="left" vertical="center" wrapText="1"/>
    </xf>
    <xf numFmtId="164" fontId="6" fillId="0" borderId="22" xfId="0" applyNumberFormat="1" applyFont="1" applyBorder="1" applyAlignment="1">
      <alignment horizontal="center" vertical="center" wrapText="1"/>
    </xf>
    <xf numFmtId="0" fontId="6" fillId="0" borderId="34" xfId="0" applyFont="1" applyBorder="1" applyAlignment="1">
      <alignment horizontal="left" vertical="center" wrapText="1"/>
    </xf>
    <xf numFmtId="164" fontId="6" fillId="0" borderId="60" xfId="0" applyNumberFormat="1" applyFont="1" applyBorder="1" applyAlignment="1">
      <alignment horizontal="center" vertical="center" wrapText="1"/>
    </xf>
    <xf numFmtId="0" fontId="13" fillId="18" borderId="45" xfId="0" applyFont="1" applyFill="1" applyBorder="1" applyAlignment="1">
      <alignment horizontal="center" vertical="center" wrapText="1"/>
    </xf>
    <xf numFmtId="0" fontId="15" fillId="18" borderId="26" xfId="0" applyFont="1" applyFill="1" applyBorder="1" applyAlignment="1">
      <alignment horizontal="left" vertical="center" wrapText="1"/>
    </xf>
    <xf numFmtId="0" fontId="4" fillId="5" borderId="54" xfId="0" applyFont="1" applyFill="1" applyBorder="1" applyAlignment="1">
      <alignment horizontal="center" vertical="center" wrapText="1" readingOrder="1"/>
    </xf>
    <xf numFmtId="0" fontId="4" fillId="5" borderId="99" xfId="0" applyFont="1" applyFill="1" applyBorder="1" applyAlignment="1">
      <alignment horizontal="center" vertical="center" wrapText="1" readingOrder="1"/>
    </xf>
    <xf numFmtId="0" fontId="4" fillId="5" borderId="56" xfId="0" applyFont="1" applyFill="1" applyBorder="1" applyAlignment="1">
      <alignment horizontal="center" vertical="center" wrapText="1" readingOrder="1"/>
    </xf>
    <xf numFmtId="0" fontId="5" fillId="24" borderId="54" xfId="0" applyFont="1" applyFill="1" applyBorder="1" applyAlignment="1">
      <alignment horizontal="center" vertical="center" wrapText="1"/>
    </xf>
    <xf numFmtId="0" fontId="5" fillId="24" borderId="99" xfId="0" applyFont="1" applyFill="1" applyBorder="1" applyAlignment="1">
      <alignment horizontal="center" vertical="center" wrapText="1"/>
    </xf>
    <xf numFmtId="0" fontId="5" fillId="24" borderId="56"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23"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14" fillId="24" borderId="55" xfId="0" applyFont="1" applyFill="1" applyBorder="1" applyAlignment="1">
      <alignment horizontal="center" vertical="center" wrapText="1"/>
    </xf>
    <xf numFmtId="0" fontId="14" fillId="24" borderId="20"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76" xfId="0" applyFont="1" applyFill="1" applyBorder="1" applyAlignment="1">
      <alignment horizontal="left" vertical="center" wrapText="1"/>
    </xf>
    <xf numFmtId="0" fontId="14" fillId="24" borderId="20" xfId="0" applyFont="1" applyFill="1" applyBorder="1" applyAlignment="1">
      <alignment horizontal="left" vertical="center" wrapText="1"/>
    </xf>
    <xf numFmtId="0" fontId="14" fillId="24" borderId="74" xfId="0" applyFont="1" applyFill="1" applyBorder="1" applyAlignment="1">
      <alignment horizontal="left" vertical="center" wrapText="1"/>
    </xf>
    <xf numFmtId="0" fontId="14" fillId="24" borderId="14"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4" fillId="24" borderId="38" xfId="0" applyFont="1" applyFill="1" applyBorder="1" applyAlignment="1">
      <alignment horizontal="center" vertical="center" wrapText="1"/>
    </xf>
    <xf numFmtId="0" fontId="14" fillId="24" borderId="46" xfId="0" applyFont="1" applyFill="1" applyBorder="1" applyAlignment="1">
      <alignment horizontal="center" vertical="center" wrapText="1"/>
    </xf>
    <xf numFmtId="0" fontId="14" fillId="24" borderId="21" xfId="0" applyFont="1" applyFill="1" applyBorder="1" applyAlignment="1">
      <alignment horizontal="center" vertical="center" wrapText="1"/>
    </xf>
    <xf numFmtId="0" fontId="14" fillId="24" borderId="49" xfId="0" applyFont="1" applyFill="1" applyBorder="1" applyAlignment="1">
      <alignment horizontal="center" vertical="center" wrapText="1"/>
    </xf>
    <xf numFmtId="0" fontId="14" fillId="24" borderId="37" xfId="0" applyFont="1" applyFill="1" applyBorder="1" applyAlignment="1">
      <alignment horizontal="center" vertical="center" wrapText="1"/>
    </xf>
    <xf numFmtId="0" fontId="14" fillId="24" borderId="34"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25" xfId="0" applyFont="1" applyFill="1" applyBorder="1" applyAlignment="1">
      <alignment horizontal="center" vertical="center" wrapText="1"/>
    </xf>
    <xf numFmtId="0" fontId="14" fillId="24" borderId="39" xfId="0" applyFont="1" applyFill="1" applyBorder="1" applyAlignment="1">
      <alignment horizontal="center" vertical="center" wrapText="1"/>
    </xf>
    <xf numFmtId="0" fontId="5" fillId="24" borderId="113" xfId="0" applyFont="1" applyFill="1" applyBorder="1" applyAlignment="1">
      <alignment horizontal="center" vertical="center" wrapText="1"/>
    </xf>
    <xf numFmtId="0" fontId="5" fillId="24" borderId="114" xfId="0" applyFont="1" applyFill="1" applyBorder="1" applyAlignment="1">
      <alignment horizontal="center" vertical="center" wrapText="1"/>
    </xf>
    <xf numFmtId="0" fontId="5" fillId="24" borderId="115" xfId="0" applyFont="1" applyFill="1" applyBorder="1" applyAlignment="1">
      <alignment horizontal="center" vertical="center" wrapText="1"/>
    </xf>
    <xf numFmtId="0" fontId="14" fillId="24" borderId="46" xfId="0" applyFont="1" applyFill="1" applyBorder="1" applyAlignment="1">
      <alignment horizontal="left" vertical="center" wrapText="1"/>
    </xf>
    <xf numFmtId="0" fontId="14" fillId="24" borderId="21" xfId="0" applyFont="1" applyFill="1" applyBorder="1" applyAlignment="1">
      <alignment horizontal="left" vertical="center" wrapText="1"/>
    </xf>
    <xf numFmtId="0" fontId="14" fillId="24" borderId="49" xfId="0" applyFont="1" applyFill="1" applyBorder="1" applyAlignment="1">
      <alignment horizontal="left" vertical="center" wrapText="1"/>
    </xf>
    <xf numFmtId="0" fontId="14" fillId="24" borderId="25" xfId="0" applyFont="1" applyFill="1" applyBorder="1" applyAlignment="1">
      <alignment horizontal="left" vertical="center" wrapText="1"/>
    </xf>
    <xf numFmtId="0" fontId="14" fillId="24" borderId="37" xfId="0" applyFont="1" applyFill="1" applyBorder="1" applyAlignment="1">
      <alignment horizontal="left" vertical="center" wrapText="1"/>
    </xf>
    <xf numFmtId="0" fontId="14" fillId="24" borderId="34" xfId="0" applyFont="1" applyFill="1" applyBorder="1" applyAlignment="1">
      <alignment horizontal="left" vertical="center" wrapText="1"/>
    </xf>
    <xf numFmtId="0" fontId="14" fillId="24" borderId="15" xfId="0" applyFont="1" applyFill="1" applyBorder="1" applyAlignment="1">
      <alignment horizontal="left" vertical="center" wrapText="1"/>
    </xf>
    <xf numFmtId="0" fontId="14" fillId="24" borderId="39" xfId="0" applyFont="1" applyFill="1" applyBorder="1" applyAlignment="1">
      <alignment horizontal="left" vertical="center" wrapText="1"/>
    </xf>
    <xf numFmtId="164" fontId="14" fillId="20" borderId="61" xfId="4" applyNumberFormat="1" applyFont="1" applyFill="1" applyBorder="1" applyAlignment="1">
      <alignment horizontal="center" vertical="center" wrapText="1" readingOrder="1"/>
    </xf>
    <xf numFmtId="164" fontId="14" fillId="20" borderId="22" xfId="4" applyNumberFormat="1" applyFont="1" applyFill="1" applyBorder="1" applyAlignment="1">
      <alignment horizontal="center" vertical="center" wrapText="1" readingOrder="1"/>
    </xf>
    <xf numFmtId="164" fontId="14" fillId="20" borderId="60" xfId="4" applyNumberFormat="1" applyFont="1" applyFill="1" applyBorder="1" applyAlignment="1">
      <alignment horizontal="center" vertical="center" wrapText="1" readingOrder="1"/>
    </xf>
    <xf numFmtId="164" fontId="14" fillId="20" borderId="63" xfId="4" applyNumberFormat="1" applyFont="1" applyFill="1" applyBorder="1" applyAlignment="1">
      <alignment horizontal="center" vertical="center" wrapText="1" readingOrder="1"/>
    </xf>
    <xf numFmtId="164" fontId="14" fillId="20" borderId="66" xfId="4" applyNumberFormat="1" applyFont="1" applyFill="1" applyBorder="1" applyAlignment="1">
      <alignment horizontal="center" vertical="center" wrapText="1" readingOrder="1"/>
    </xf>
    <xf numFmtId="10" fontId="16" fillId="24" borderId="55" xfId="0" applyNumberFormat="1" applyFont="1" applyFill="1" applyBorder="1" applyAlignment="1">
      <alignment horizontal="center" vertical="center" wrapText="1"/>
    </xf>
    <xf numFmtId="10" fontId="16" fillId="24" borderId="20" xfId="0" applyNumberFormat="1" applyFont="1" applyFill="1" applyBorder="1" applyAlignment="1">
      <alignment horizontal="center" vertical="center" wrapText="1"/>
    </xf>
    <xf numFmtId="10" fontId="16" fillId="24" borderId="57" xfId="0" applyNumberFormat="1" applyFont="1" applyFill="1" applyBorder="1" applyAlignment="1">
      <alignment horizontal="center" vertical="center" wrapText="1"/>
    </xf>
    <xf numFmtId="10" fontId="16" fillId="24" borderId="76" xfId="0" applyNumberFormat="1" applyFont="1" applyFill="1" applyBorder="1" applyAlignment="1">
      <alignment horizontal="center" vertical="center" wrapText="1"/>
    </xf>
    <xf numFmtId="10" fontId="16" fillId="24" borderId="74" xfId="0" applyNumberFormat="1" applyFont="1" applyFill="1" applyBorder="1" applyAlignment="1">
      <alignment horizontal="center" vertical="center" wrapText="1"/>
    </xf>
    <xf numFmtId="10" fontId="16" fillId="24" borderId="14" xfId="0" applyNumberFormat="1" applyFont="1" applyFill="1" applyBorder="1" applyAlignment="1">
      <alignment horizontal="center" vertical="center" wrapText="1"/>
    </xf>
    <xf numFmtId="10" fontId="16" fillId="24" borderId="24" xfId="0" applyNumberFormat="1" applyFont="1" applyFill="1" applyBorder="1" applyAlignment="1">
      <alignment horizontal="center" vertical="center" wrapText="1"/>
    </xf>
    <xf numFmtId="10" fontId="16" fillId="24" borderId="38" xfId="0" applyNumberFormat="1" applyFont="1" applyFill="1" applyBorder="1" applyAlignment="1">
      <alignment horizontal="center" vertical="center" wrapText="1"/>
    </xf>
    <xf numFmtId="10" fontId="16" fillId="22" borderId="14" xfId="0" applyNumberFormat="1" applyFont="1" applyFill="1" applyBorder="1" applyAlignment="1">
      <alignment horizontal="center" vertical="center" wrapText="1"/>
    </xf>
    <xf numFmtId="10" fontId="16" fillId="22" borderId="38" xfId="0" applyNumberFormat="1" applyFont="1" applyFill="1" applyBorder="1" applyAlignment="1">
      <alignment horizontal="center" vertical="center" wrapText="1"/>
    </xf>
    <xf numFmtId="10" fontId="16" fillId="22" borderId="24" xfId="0" applyNumberFormat="1" applyFont="1" applyFill="1" applyBorder="1" applyAlignment="1">
      <alignment horizontal="center" vertical="center" wrapText="1"/>
    </xf>
    <xf numFmtId="10" fontId="16" fillId="22" borderId="14" xfId="3" applyNumberFormat="1" applyFont="1" applyFill="1" applyBorder="1" applyAlignment="1" applyProtection="1">
      <alignment horizontal="center" vertical="center" wrapText="1"/>
      <protection locked="0"/>
    </xf>
    <xf numFmtId="10" fontId="16" fillId="22" borderId="24" xfId="3" applyNumberFormat="1" applyFont="1" applyFill="1" applyBorder="1" applyAlignment="1" applyProtection="1">
      <alignment horizontal="center" vertical="center" wrapText="1"/>
      <protection locked="0"/>
    </xf>
    <xf numFmtId="10" fontId="16" fillId="22" borderId="38" xfId="3" applyNumberFormat="1" applyFont="1" applyFill="1" applyBorder="1" applyAlignment="1" applyProtection="1">
      <alignment horizontal="center" vertical="center" wrapText="1"/>
      <protection locked="0"/>
    </xf>
    <xf numFmtId="10" fontId="16" fillId="18" borderId="76" xfId="0" applyNumberFormat="1" applyFont="1" applyFill="1" applyBorder="1" applyAlignment="1">
      <alignment horizontal="center" vertical="center" wrapText="1"/>
    </xf>
    <xf numFmtId="10" fontId="16" fillId="18" borderId="57" xfId="0" applyNumberFormat="1" applyFont="1" applyFill="1" applyBorder="1" applyAlignment="1">
      <alignment horizontal="center" vertical="center" wrapText="1"/>
    </xf>
    <xf numFmtId="10" fontId="16" fillId="18" borderId="74" xfId="0" applyNumberFormat="1" applyFont="1" applyFill="1" applyBorder="1" applyAlignment="1">
      <alignment horizontal="center" vertical="center" wrapText="1"/>
    </xf>
    <xf numFmtId="10" fontId="16" fillId="18" borderId="55" xfId="0" applyNumberFormat="1" applyFont="1" applyFill="1" applyBorder="1" applyAlignment="1">
      <alignment horizontal="center" vertical="center" wrapText="1"/>
    </xf>
    <xf numFmtId="10" fontId="16" fillId="18" borderId="20" xfId="0" applyNumberFormat="1" applyFont="1" applyFill="1" applyBorder="1" applyAlignment="1">
      <alignment horizontal="center" vertical="center" wrapText="1"/>
    </xf>
    <xf numFmtId="10" fontId="16" fillId="19" borderId="14" xfId="0" applyNumberFormat="1" applyFont="1" applyFill="1" applyBorder="1" applyAlignment="1">
      <alignment horizontal="center" vertical="center" wrapText="1" readingOrder="1"/>
    </xf>
    <xf numFmtId="10" fontId="16" fillId="19" borderId="24" xfId="0" applyNumberFormat="1" applyFont="1" applyFill="1" applyBorder="1" applyAlignment="1">
      <alignment horizontal="center" vertical="center" wrapText="1" readingOrder="1"/>
    </xf>
    <xf numFmtId="10" fontId="16" fillId="19" borderId="38" xfId="0" applyNumberFormat="1" applyFont="1" applyFill="1" applyBorder="1" applyAlignment="1">
      <alignment horizontal="center" vertical="center" wrapText="1" readingOrder="1"/>
    </xf>
    <xf numFmtId="10" fontId="16" fillId="19" borderId="14" xfId="3" applyNumberFormat="1" applyFont="1" applyFill="1" applyBorder="1" applyAlignment="1" applyProtection="1">
      <alignment horizontal="center" vertical="center" wrapText="1"/>
      <protection locked="0"/>
    </xf>
    <xf numFmtId="10" fontId="16" fillId="19" borderId="24" xfId="3" applyNumberFormat="1" applyFont="1" applyFill="1" applyBorder="1" applyAlignment="1" applyProtection="1">
      <alignment horizontal="center" vertical="center" wrapText="1"/>
      <protection locked="0"/>
    </xf>
    <xf numFmtId="10" fontId="16" fillId="19" borderId="38" xfId="3" applyNumberFormat="1" applyFont="1" applyFill="1" applyBorder="1" applyAlignment="1" applyProtection="1">
      <alignment horizontal="center" vertical="center" wrapText="1"/>
      <protection locked="0"/>
    </xf>
    <xf numFmtId="10" fontId="16" fillId="18" borderId="55" xfId="0" applyNumberFormat="1" applyFont="1" applyFill="1" applyBorder="1" applyAlignment="1">
      <alignment horizontal="center" vertical="center" wrapText="1" readingOrder="1"/>
    </xf>
    <xf numFmtId="10" fontId="16" fillId="18" borderId="20" xfId="0" applyNumberFormat="1" applyFont="1" applyFill="1" applyBorder="1" applyAlignment="1">
      <alignment horizontal="center" vertical="center" wrapText="1" readingOrder="1"/>
    </xf>
    <xf numFmtId="10" fontId="16" fillId="18" borderId="74" xfId="0" applyNumberFormat="1" applyFont="1" applyFill="1" applyBorder="1" applyAlignment="1">
      <alignment horizontal="center" vertical="center" wrapText="1" readingOrder="1"/>
    </xf>
    <xf numFmtId="10" fontId="16" fillId="18" borderId="57" xfId="0" applyNumberFormat="1" applyFont="1" applyFill="1" applyBorder="1" applyAlignment="1">
      <alignment horizontal="center" vertical="center" wrapText="1" readingOrder="1"/>
    </xf>
    <xf numFmtId="10" fontId="16" fillId="19" borderId="55" xfId="0" applyNumberFormat="1" applyFont="1" applyFill="1" applyBorder="1" applyAlignment="1">
      <alignment horizontal="center" vertical="center" wrapText="1"/>
    </xf>
    <xf numFmtId="10" fontId="16" fillId="19" borderId="20" xfId="0" applyNumberFormat="1" applyFont="1" applyFill="1" applyBorder="1" applyAlignment="1">
      <alignment horizontal="center" vertical="center" wrapText="1"/>
    </xf>
    <xf numFmtId="10" fontId="16" fillId="19" borderId="74" xfId="0" applyNumberFormat="1" applyFont="1" applyFill="1" applyBorder="1" applyAlignment="1">
      <alignment horizontal="center" vertical="center" wrapText="1"/>
    </xf>
    <xf numFmtId="10" fontId="16" fillId="23" borderId="55" xfId="0" applyNumberFormat="1" applyFont="1" applyFill="1" applyBorder="1" applyAlignment="1">
      <alignment horizontal="center" vertical="center" wrapText="1"/>
    </xf>
    <xf numFmtId="10" fontId="16" fillId="23" borderId="20" xfId="0" applyNumberFormat="1" applyFont="1" applyFill="1" applyBorder="1" applyAlignment="1">
      <alignment horizontal="center" vertical="center" wrapText="1"/>
    </xf>
    <xf numFmtId="10" fontId="16" fillId="23" borderId="74" xfId="0" applyNumberFormat="1" applyFont="1" applyFill="1" applyBorder="1" applyAlignment="1">
      <alignment horizontal="center" vertical="center" wrapText="1"/>
    </xf>
    <xf numFmtId="10" fontId="16" fillId="23" borderId="55" xfId="3" applyNumberFormat="1" applyFont="1" applyFill="1" applyBorder="1" applyAlignment="1" applyProtection="1">
      <alignment horizontal="center" vertical="center" wrapText="1"/>
      <protection locked="0"/>
    </xf>
    <xf numFmtId="10" fontId="16" fillId="23" borderId="20" xfId="3" applyNumberFormat="1" applyFont="1" applyFill="1" applyBorder="1" applyAlignment="1" applyProtection="1">
      <alignment horizontal="center" vertical="center" wrapText="1"/>
      <protection locked="0"/>
    </xf>
    <xf numFmtId="10" fontId="16" fillId="23" borderId="74" xfId="3" applyNumberFormat="1" applyFont="1" applyFill="1" applyBorder="1" applyAlignment="1" applyProtection="1">
      <alignment horizontal="center" vertical="center" wrapText="1"/>
      <protection locked="0"/>
    </xf>
    <xf numFmtId="10" fontId="16" fillId="22" borderId="55" xfId="3" applyNumberFormat="1" applyFont="1" applyFill="1" applyBorder="1" applyAlignment="1" applyProtection="1">
      <alignment horizontal="center" vertical="center" wrapText="1"/>
      <protection locked="0"/>
    </xf>
    <xf numFmtId="10" fontId="16" fillId="22" borderId="20" xfId="3" applyNumberFormat="1" applyFont="1" applyFill="1" applyBorder="1" applyAlignment="1" applyProtection="1">
      <alignment horizontal="center" vertical="center" wrapText="1"/>
      <protection locked="0"/>
    </xf>
    <xf numFmtId="10" fontId="16" fillId="22" borderId="74" xfId="3" applyNumberFormat="1" applyFont="1" applyFill="1" applyBorder="1" applyAlignment="1" applyProtection="1">
      <alignment horizontal="center" vertical="center" wrapText="1"/>
      <protection locked="0"/>
    </xf>
    <xf numFmtId="10" fontId="16" fillId="19" borderId="57" xfId="0" applyNumberFormat="1" applyFont="1" applyFill="1" applyBorder="1" applyAlignment="1">
      <alignment horizontal="center" vertical="center" wrapText="1"/>
    </xf>
    <xf numFmtId="10" fontId="16" fillId="22" borderId="55" xfId="0" applyNumberFormat="1" applyFont="1" applyFill="1" applyBorder="1" applyAlignment="1">
      <alignment horizontal="center" vertical="center" wrapText="1"/>
    </xf>
    <xf numFmtId="10" fontId="16" fillId="22" borderId="20" xfId="0" applyNumberFormat="1" applyFont="1" applyFill="1" applyBorder="1" applyAlignment="1">
      <alignment horizontal="center" vertical="center" wrapText="1"/>
    </xf>
    <xf numFmtId="10" fontId="16" fillId="22" borderId="74" xfId="0" applyNumberFormat="1" applyFont="1" applyFill="1" applyBorder="1" applyAlignment="1">
      <alignment horizontal="center" vertical="center" wrapText="1"/>
    </xf>
    <xf numFmtId="10" fontId="16" fillId="23" borderId="57" xfId="3" applyNumberFormat="1" applyFont="1" applyFill="1" applyBorder="1" applyAlignment="1" applyProtection="1">
      <alignment horizontal="center" vertical="center" wrapText="1"/>
      <protection locked="0"/>
    </xf>
    <xf numFmtId="10" fontId="16" fillId="23" borderId="14" xfId="3" applyNumberFormat="1" applyFont="1" applyFill="1" applyBorder="1" applyAlignment="1" applyProtection="1">
      <alignment horizontal="center" vertical="center" wrapText="1"/>
      <protection locked="0"/>
    </xf>
    <xf numFmtId="10" fontId="16" fillId="23" borderId="24" xfId="3" applyNumberFormat="1" applyFont="1" applyFill="1" applyBorder="1" applyAlignment="1" applyProtection="1">
      <alignment horizontal="center" vertical="center" wrapText="1"/>
      <protection locked="0"/>
    </xf>
    <xf numFmtId="10" fontId="16" fillId="23" borderId="10" xfId="0" applyNumberFormat="1" applyFont="1" applyFill="1" applyBorder="1" applyAlignment="1">
      <alignment horizontal="center" vertical="center" wrapText="1"/>
    </xf>
    <xf numFmtId="10" fontId="16" fillId="23" borderId="32" xfId="0" applyNumberFormat="1" applyFont="1" applyFill="1" applyBorder="1" applyAlignment="1">
      <alignment horizontal="center" vertical="center" wrapText="1"/>
    </xf>
    <xf numFmtId="10" fontId="16" fillId="23" borderId="45" xfId="0" applyNumberFormat="1" applyFont="1" applyFill="1" applyBorder="1" applyAlignment="1">
      <alignment horizontal="center" vertical="center" wrapText="1"/>
    </xf>
    <xf numFmtId="10" fontId="16" fillId="22" borderId="57" xfId="3" applyNumberFormat="1" applyFont="1" applyFill="1" applyBorder="1" applyAlignment="1" applyProtection="1">
      <alignment horizontal="center" vertical="center" wrapText="1"/>
      <protection locked="0"/>
    </xf>
    <xf numFmtId="10" fontId="16" fillId="22" borderId="10" xfId="0" applyNumberFormat="1" applyFont="1" applyFill="1" applyBorder="1" applyAlignment="1">
      <alignment horizontal="center" vertical="center" wrapText="1"/>
    </xf>
    <xf numFmtId="10" fontId="16" fillId="22" borderId="32" xfId="0" applyNumberFormat="1" applyFont="1" applyFill="1" applyBorder="1" applyAlignment="1">
      <alignment horizontal="center" vertical="center" wrapText="1"/>
    </xf>
    <xf numFmtId="10" fontId="16" fillId="21" borderId="55" xfId="0" applyNumberFormat="1" applyFont="1" applyFill="1" applyBorder="1" applyAlignment="1">
      <alignment horizontal="center" vertical="center" wrapText="1"/>
    </xf>
    <xf numFmtId="10" fontId="16" fillId="21" borderId="20" xfId="0" applyNumberFormat="1" applyFont="1" applyFill="1" applyBorder="1" applyAlignment="1">
      <alignment horizontal="center" vertical="center" wrapText="1"/>
    </xf>
    <xf numFmtId="10" fontId="16" fillId="21" borderId="74" xfId="0" applyNumberFormat="1" applyFont="1" applyFill="1" applyBorder="1" applyAlignment="1">
      <alignment horizontal="center" vertical="center" wrapText="1"/>
    </xf>
    <xf numFmtId="10" fontId="16" fillId="19" borderId="79" xfId="0" applyNumberFormat="1" applyFont="1" applyFill="1" applyBorder="1" applyAlignment="1">
      <alignment horizontal="center" vertical="center" wrapText="1"/>
    </xf>
    <xf numFmtId="10" fontId="16" fillId="19" borderId="80" xfId="0" applyNumberFormat="1" applyFont="1" applyFill="1" applyBorder="1" applyAlignment="1">
      <alignment horizontal="center" vertical="center" wrapText="1"/>
    </xf>
    <xf numFmtId="10" fontId="16" fillId="19" borderId="103" xfId="0" applyNumberFormat="1" applyFont="1" applyFill="1" applyBorder="1" applyAlignment="1">
      <alignment horizontal="center" vertical="center" wrapText="1"/>
    </xf>
    <xf numFmtId="10" fontId="16" fillId="19" borderId="81" xfId="0" applyNumberFormat="1" applyFont="1" applyFill="1" applyBorder="1" applyAlignment="1">
      <alignment horizontal="center" vertical="center" wrapText="1"/>
    </xf>
    <xf numFmtId="10" fontId="16" fillId="19" borderId="10" xfId="0" applyNumberFormat="1" applyFont="1" applyFill="1" applyBorder="1" applyAlignment="1">
      <alignment horizontal="center" vertical="center" wrapText="1" readingOrder="1"/>
    </xf>
    <xf numFmtId="10" fontId="16" fillId="19" borderId="32" xfId="0" applyNumberFormat="1" applyFont="1" applyFill="1" applyBorder="1" applyAlignment="1">
      <alignment horizontal="center" vertical="center" wrapText="1" readingOrder="1"/>
    </xf>
    <xf numFmtId="10" fontId="16" fillId="19" borderId="45" xfId="0" applyNumberFormat="1" applyFont="1" applyFill="1" applyBorder="1" applyAlignment="1">
      <alignment horizontal="center" vertical="center" wrapText="1" readingOrder="1"/>
    </xf>
    <xf numFmtId="10" fontId="16" fillId="22" borderId="10" xfId="3" applyNumberFormat="1" applyFont="1" applyFill="1" applyBorder="1" applyAlignment="1" applyProtection="1">
      <alignment horizontal="center" vertical="center" wrapText="1"/>
      <protection locked="0"/>
    </xf>
    <xf numFmtId="10" fontId="16" fillId="22" borderId="32" xfId="3" applyNumberFormat="1" applyFont="1" applyFill="1" applyBorder="1" applyAlignment="1" applyProtection="1">
      <alignment horizontal="center" vertical="center" wrapText="1"/>
      <protection locked="0"/>
    </xf>
    <xf numFmtId="10" fontId="16" fillId="22" borderId="45" xfId="3" applyNumberFormat="1" applyFont="1" applyFill="1" applyBorder="1" applyAlignment="1" applyProtection="1">
      <alignment horizontal="center" vertical="center" wrapText="1"/>
      <protection locked="0"/>
    </xf>
    <xf numFmtId="10" fontId="16" fillId="22" borderId="79" xfId="0" applyNumberFormat="1" applyFont="1" applyFill="1" applyBorder="1" applyAlignment="1">
      <alignment horizontal="center" vertical="center" wrapText="1"/>
    </xf>
    <xf numFmtId="10" fontId="16" fillId="22" borderId="80" xfId="0" applyNumberFormat="1" applyFont="1" applyFill="1" applyBorder="1" applyAlignment="1">
      <alignment horizontal="center" vertical="center" wrapText="1"/>
    </xf>
    <xf numFmtId="10" fontId="16" fillId="19" borderId="10" xfId="3" applyNumberFormat="1" applyFont="1" applyFill="1" applyBorder="1" applyAlignment="1" applyProtection="1">
      <alignment horizontal="center" vertical="center" wrapText="1"/>
      <protection locked="0"/>
    </xf>
    <xf numFmtId="10" fontId="16" fillId="19" borderId="32" xfId="3" applyNumberFormat="1" applyFont="1" applyFill="1" applyBorder="1" applyAlignment="1" applyProtection="1">
      <alignment horizontal="center" vertical="center" wrapText="1"/>
      <protection locked="0"/>
    </xf>
    <xf numFmtId="10" fontId="16" fillId="19" borderId="45" xfId="3" applyNumberFormat="1" applyFont="1" applyFill="1" applyBorder="1" applyAlignment="1" applyProtection="1">
      <alignment horizontal="center" vertical="center" wrapText="1"/>
      <protection locked="0"/>
    </xf>
    <xf numFmtId="10" fontId="16" fillId="23" borderId="79" xfId="3" applyNumberFormat="1" applyFont="1" applyFill="1" applyBorder="1" applyAlignment="1" applyProtection="1">
      <alignment horizontal="center" vertical="center" wrapText="1"/>
      <protection locked="0"/>
    </xf>
    <xf numFmtId="10" fontId="16" fillId="23" borderId="80" xfId="3" applyNumberFormat="1" applyFont="1" applyFill="1" applyBorder="1" applyAlignment="1" applyProtection="1">
      <alignment horizontal="center" vertical="center" wrapText="1"/>
      <protection locked="0"/>
    </xf>
    <xf numFmtId="10" fontId="16" fillId="23" borderId="103" xfId="3" applyNumberFormat="1" applyFont="1" applyFill="1" applyBorder="1" applyAlignment="1" applyProtection="1">
      <alignment horizontal="center" vertical="center" wrapText="1"/>
      <protection locked="0"/>
    </xf>
    <xf numFmtId="10" fontId="16" fillId="22" borderId="79" xfId="3" applyNumberFormat="1" applyFont="1" applyFill="1" applyBorder="1" applyAlignment="1" applyProtection="1">
      <alignment horizontal="center" vertical="center" wrapText="1"/>
      <protection locked="0"/>
    </xf>
    <xf numFmtId="10" fontId="16" fillId="22" borderId="80" xfId="3" applyNumberFormat="1" applyFont="1" applyFill="1" applyBorder="1" applyAlignment="1" applyProtection="1">
      <alignment horizontal="center" vertical="center" wrapText="1"/>
      <protection locked="0"/>
    </xf>
    <xf numFmtId="10" fontId="16" fillId="22" borderId="103" xfId="3" applyNumberFormat="1" applyFont="1" applyFill="1" applyBorder="1" applyAlignment="1" applyProtection="1">
      <alignment horizontal="center" vertical="center" wrapText="1"/>
      <protection locked="0"/>
    </xf>
    <xf numFmtId="10" fontId="16" fillId="22" borderId="103" xfId="0" applyNumberFormat="1" applyFont="1" applyFill="1" applyBorder="1" applyAlignment="1">
      <alignment horizontal="center" vertical="center" wrapText="1"/>
    </xf>
    <xf numFmtId="10" fontId="16" fillId="23" borderId="81" xfId="3" applyNumberFormat="1" applyFont="1" applyFill="1" applyBorder="1" applyAlignment="1" applyProtection="1">
      <alignment horizontal="center" vertical="center" wrapText="1"/>
      <protection locked="0"/>
    </xf>
    <xf numFmtId="10" fontId="16" fillId="23" borderId="10" xfId="3" applyNumberFormat="1" applyFont="1" applyFill="1" applyBorder="1" applyAlignment="1" applyProtection="1">
      <alignment horizontal="center" vertical="center" wrapText="1"/>
      <protection locked="0"/>
    </xf>
    <xf numFmtId="10" fontId="16" fillId="23" borderId="32" xfId="3" applyNumberFormat="1" applyFont="1" applyFill="1" applyBorder="1" applyAlignment="1" applyProtection="1">
      <alignment horizontal="center" vertical="center" wrapText="1"/>
      <protection locked="0"/>
    </xf>
    <xf numFmtId="0" fontId="14" fillId="24" borderId="76" xfId="0" applyFont="1" applyFill="1" applyBorder="1" applyAlignment="1">
      <alignment horizontal="center" vertical="center" wrapText="1"/>
    </xf>
    <xf numFmtId="0" fontId="14" fillId="24" borderId="74" xfId="0" applyFont="1" applyFill="1" applyBorder="1" applyAlignment="1">
      <alignment horizontal="center" vertical="center" wrapText="1"/>
    </xf>
    <xf numFmtId="10" fontId="16" fillId="22" borderId="81" xfId="3" applyNumberFormat="1" applyFont="1" applyFill="1" applyBorder="1" applyAlignment="1" applyProtection="1">
      <alignment horizontal="center" vertical="center" wrapText="1"/>
      <protection locked="0"/>
    </xf>
    <xf numFmtId="10" fontId="16" fillId="23" borderId="79" xfId="0" applyNumberFormat="1" applyFont="1" applyFill="1" applyBorder="1" applyAlignment="1">
      <alignment horizontal="center" vertical="center" wrapText="1"/>
    </xf>
    <xf numFmtId="10" fontId="16" fillId="23" borderId="80" xfId="0" applyNumberFormat="1" applyFont="1" applyFill="1" applyBorder="1" applyAlignment="1">
      <alignment horizontal="center" vertical="center" wrapText="1"/>
    </xf>
    <xf numFmtId="10" fontId="16" fillId="23" borderId="103" xfId="0" applyNumberFormat="1" applyFont="1" applyFill="1" applyBorder="1" applyAlignment="1">
      <alignment horizontal="center" vertical="center" wrapText="1"/>
    </xf>
    <xf numFmtId="10" fontId="16" fillId="21" borderId="79" xfId="0" applyNumberFormat="1" applyFont="1" applyFill="1" applyBorder="1" applyAlignment="1">
      <alignment horizontal="center" vertical="center" wrapText="1"/>
    </xf>
    <xf numFmtId="10" fontId="16" fillId="21" borderId="80" xfId="0" applyNumberFormat="1" applyFont="1" applyFill="1" applyBorder="1" applyAlignment="1">
      <alignment horizontal="center" vertical="center" wrapText="1"/>
    </xf>
    <xf numFmtId="10" fontId="16" fillId="21" borderId="103" xfId="0" applyNumberFormat="1" applyFont="1" applyFill="1" applyBorder="1" applyAlignment="1">
      <alignment horizontal="center" vertical="center" wrapText="1"/>
    </xf>
    <xf numFmtId="10" fontId="16" fillId="22" borderId="45" xfId="0" applyNumberFormat="1" applyFont="1" applyFill="1" applyBorder="1" applyAlignment="1">
      <alignment horizontal="center" vertical="center" wrapText="1"/>
    </xf>
    <xf numFmtId="0" fontId="13" fillId="23" borderId="38" xfId="3" applyFont="1" applyFill="1" applyBorder="1" applyAlignment="1" applyProtection="1">
      <alignment horizontal="center" vertical="center" wrapText="1"/>
      <protection locked="0"/>
    </xf>
    <xf numFmtId="1" fontId="13" fillId="22" borderId="55" xfId="0" applyNumberFormat="1" applyFont="1" applyFill="1" applyBorder="1" applyAlignment="1">
      <alignment horizontal="center" vertical="center" wrapText="1"/>
    </xf>
    <xf numFmtId="1" fontId="13" fillId="22" borderId="20" xfId="0" applyNumberFormat="1"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32" xfId="0" applyFont="1" applyFill="1" applyBorder="1" applyAlignment="1">
      <alignment horizontal="center" vertical="center" wrapText="1"/>
    </xf>
    <xf numFmtId="0" fontId="16" fillId="9" borderId="23" xfId="0" applyFont="1" applyFill="1" applyBorder="1" applyAlignment="1">
      <alignment horizontal="center" vertical="center" textRotation="90" wrapText="1"/>
    </xf>
    <xf numFmtId="0" fontId="16" fillId="10" borderId="23" xfId="0" applyFont="1" applyFill="1" applyBorder="1" applyAlignment="1">
      <alignment horizontal="center" vertical="center" textRotation="90" wrapText="1"/>
    </xf>
    <xf numFmtId="0" fontId="16" fillId="9" borderId="67" xfId="0" applyFont="1" applyFill="1" applyBorder="1" applyAlignment="1">
      <alignment horizontal="center" vertical="center" textRotation="90" wrapText="1"/>
    </xf>
    <xf numFmtId="0" fontId="4" fillId="9" borderId="62" xfId="0" applyFont="1" applyFill="1" applyBorder="1" applyAlignment="1">
      <alignment horizontal="center" vertical="center" textRotation="90" wrapText="1"/>
    </xf>
    <xf numFmtId="0" fontId="4" fillId="9" borderId="69" xfId="0" applyFont="1" applyFill="1" applyBorder="1" applyAlignment="1">
      <alignment horizontal="center" vertical="center" textRotation="90" wrapText="1"/>
    </xf>
    <xf numFmtId="0" fontId="16" fillId="10" borderId="67" xfId="0" applyFont="1" applyFill="1" applyBorder="1" applyAlignment="1">
      <alignment horizontal="center" vertical="center" textRotation="90" wrapText="1"/>
    </xf>
    <xf numFmtId="0" fontId="4" fillId="10" borderId="62" xfId="0" applyFont="1" applyFill="1" applyBorder="1" applyAlignment="1">
      <alignment horizontal="center" vertical="center" textRotation="90" wrapText="1"/>
    </xf>
    <xf numFmtId="0" fontId="4" fillId="10" borderId="69" xfId="0" applyFont="1" applyFill="1" applyBorder="1" applyAlignment="1">
      <alignment horizontal="center" vertical="center" textRotation="90" wrapText="1"/>
    </xf>
    <xf numFmtId="0" fontId="16" fillId="9" borderId="13" xfId="0" applyFont="1" applyFill="1" applyBorder="1" applyAlignment="1">
      <alignment horizontal="center" vertical="center" textRotation="90" wrapText="1"/>
    </xf>
    <xf numFmtId="0" fontId="4" fillId="9" borderId="23"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10" fontId="14" fillId="21" borderId="13" xfId="0" applyNumberFormat="1" applyFont="1" applyFill="1" applyBorder="1" applyAlignment="1">
      <alignment horizontal="center" vertical="center" textRotation="90" wrapText="1"/>
    </xf>
    <xf numFmtId="10" fontId="14" fillId="21" borderId="23" xfId="0" applyNumberFormat="1" applyFont="1" applyFill="1" applyBorder="1" applyAlignment="1">
      <alignment horizontal="center" vertical="center" textRotation="90" wrapText="1"/>
    </xf>
    <xf numFmtId="10" fontId="14" fillId="21" borderId="6" xfId="0" applyNumberFormat="1" applyFont="1" applyFill="1" applyBorder="1" applyAlignment="1">
      <alignment horizontal="center" vertical="center" textRotation="90" wrapText="1"/>
    </xf>
    <xf numFmtId="0" fontId="14" fillId="21" borderId="13" xfId="3" applyFont="1" applyFill="1" applyBorder="1" applyAlignment="1" applyProtection="1">
      <alignment horizontal="center" vertical="center" textRotation="90" wrapText="1"/>
      <protection locked="0"/>
    </xf>
    <xf numFmtId="0" fontId="14" fillId="21" borderId="23" xfId="3" applyFont="1" applyFill="1" applyBorder="1" applyAlignment="1" applyProtection="1">
      <alignment horizontal="center" vertical="center" textRotation="90" wrapText="1"/>
      <protection locked="0"/>
    </xf>
    <xf numFmtId="0" fontId="14" fillId="21" borderId="6" xfId="3" applyFont="1" applyFill="1" applyBorder="1" applyAlignment="1" applyProtection="1">
      <alignment horizontal="center" vertical="center" textRotation="90" wrapText="1"/>
      <protection locked="0"/>
    </xf>
    <xf numFmtId="0" fontId="14" fillId="21" borderId="13" xfId="2" applyFont="1" applyFill="1" applyBorder="1" applyAlignment="1">
      <alignment horizontal="center" vertical="center" textRotation="90" wrapText="1"/>
    </xf>
    <xf numFmtId="0" fontId="14" fillId="21" borderId="23" xfId="2" applyFont="1" applyFill="1" applyBorder="1" applyAlignment="1">
      <alignment horizontal="center" vertical="center" textRotation="90" wrapText="1"/>
    </xf>
    <xf numFmtId="0" fontId="13" fillId="18" borderId="13" xfId="0" applyFont="1" applyFill="1" applyBorder="1" applyAlignment="1">
      <alignment horizontal="center" vertical="center" textRotation="90" wrapText="1"/>
    </xf>
    <xf numFmtId="0" fontId="13" fillId="18" borderId="23" xfId="0" applyFont="1" applyFill="1" applyBorder="1" applyAlignment="1">
      <alignment horizontal="center" vertical="center" textRotation="90" wrapText="1"/>
    </xf>
    <xf numFmtId="0" fontId="13" fillId="18" borderId="6" xfId="0" applyFont="1" applyFill="1" applyBorder="1" applyAlignment="1">
      <alignment horizontal="center" vertical="center" textRotation="90" wrapText="1"/>
    </xf>
    <xf numFmtId="0" fontId="13" fillId="18" borderId="124" xfId="0" applyFont="1" applyFill="1" applyBorder="1" applyAlignment="1">
      <alignment horizontal="center" vertical="center" textRotation="90" wrapText="1"/>
    </xf>
    <xf numFmtId="0" fontId="14" fillId="24" borderId="54" xfId="0" applyFont="1" applyFill="1" applyBorder="1" applyAlignment="1">
      <alignment horizontal="center" vertical="center" wrapText="1"/>
    </xf>
    <xf numFmtId="0" fontId="14" fillId="24" borderId="99" xfId="0" applyFont="1" applyFill="1" applyBorder="1" applyAlignment="1">
      <alignment horizontal="center" vertical="center" wrapText="1"/>
    </xf>
    <xf numFmtId="0" fontId="14" fillId="24" borderId="56" xfId="0" applyFont="1" applyFill="1" applyBorder="1" applyAlignment="1">
      <alignment horizontal="center" vertical="center" wrapText="1"/>
    </xf>
    <xf numFmtId="0" fontId="14" fillId="24" borderId="91" xfId="0" applyFont="1" applyFill="1" applyBorder="1" applyAlignment="1">
      <alignment horizontal="center" vertical="center" wrapText="1"/>
    </xf>
    <xf numFmtId="0" fontId="14" fillId="24" borderId="124" xfId="0" applyFont="1" applyFill="1" applyBorder="1" applyAlignment="1">
      <alignment horizontal="center" vertical="center" wrapText="1"/>
    </xf>
    <xf numFmtId="0" fontId="14" fillId="24" borderId="13" xfId="0" applyFont="1" applyFill="1" applyBorder="1" applyAlignment="1">
      <alignment horizontal="center" vertical="center" wrapText="1"/>
    </xf>
    <xf numFmtId="0" fontId="14" fillId="24" borderId="23" xfId="0" applyFont="1" applyFill="1" applyBorder="1" applyAlignment="1">
      <alignment horizontal="center" vertical="center" wrapText="1"/>
    </xf>
    <xf numFmtId="0" fontId="14" fillId="24" borderId="6" xfId="0" applyFont="1" applyFill="1" applyBorder="1" applyAlignment="1">
      <alignment horizontal="center" vertical="center" wrapText="1"/>
    </xf>
    <xf numFmtId="0" fontId="16" fillId="10" borderId="62" xfId="0" applyFont="1" applyFill="1" applyBorder="1" applyAlignment="1">
      <alignment horizontal="center" vertical="center" textRotation="90" wrapText="1"/>
    </xf>
    <xf numFmtId="0" fontId="16" fillId="10" borderId="69" xfId="0" applyFont="1" applyFill="1" applyBorder="1" applyAlignment="1">
      <alignment horizontal="center" vertical="center" textRotation="90" wrapText="1"/>
    </xf>
    <xf numFmtId="0" fontId="24" fillId="25" borderId="46" xfId="2" applyFont="1" applyFill="1" applyBorder="1" applyAlignment="1">
      <alignment horizontal="center" vertical="center" wrapText="1"/>
    </xf>
    <xf numFmtId="0" fontId="24" fillId="25" borderId="21" xfId="2" applyFont="1" applyFill="1" applyBorder="1" applyAlignment="1">
      <alignment horizontal="center" vertical="center" wrapText="1"/>
    </xf>
    <xf numFmtId="0" fontId="24" fillId="25" borderId="34" xfId="2" applyFont="1" applyFill="1" applyBorder="1" applyAlignment="1">
      <alignment horizontal="center" vertical="center" wrapText="1"/>
    </xf>
    <xf numFmtId="9" fontId="24" fillId="25" borderId="46" xfId="0" applyNumberFormat="1" applyFont="1" applyFill="1" applyBorder="1" applyAlignment="1">
      <alignment horizontal="center" vertical="center" wrapText="1"/>
    </xf>
    <xf numFmtId="9" fontId="24" fillId="25" borderId="21" xfId="0" applyNumberFormat="1" applyFont="1" applyFill="1" applyBorder="1" applyAlignment="1">
      <alignment horizontal="center" vertical="center" wrapText="1"/>
    </xf>
    <xf numFmtId="9" fontId="24" fillId="25" borderId="34" xfId="0" applyNumberFormat="1" applyFont="1" applyFill="1" applyBorder="1" applyAlignment="1">
      <alignment horizontal="center" vertical="center" wrapText="1"/>
    </xf>
    <xf numFmtId="10" fontId="24" fillId="25" borderId="46" xfId="2" applyNumberFormat="1" applyFont="1" applyFill="1" applyBorder="1" applyAlignment="1">
      <alignment horizontal="center" vertical="center" wrapText="1"/>
    </xf>
    <xf numFmtId="10" fontId="24" fillId="25" borderId="21" xfId="2" applyNumberFormat="1" applyFont="1" applyFill="1" applyBorder="1" applyAlignment="1">
      <alignment horizontal="center" vertical="center" wrapText="1"/>
    </xf>
    <xf numFmtId="10" fontId="24" fillId="25" borderId="34" xfId="2" applyNumberFormat="1" applyFont="1" applyFill="1" applyBorder="1" applyAlignment="1">
      <alignment horizontal="center" vertical="center" wrapText="1"/>
    </xf>
    <xf numFmtId="10" fontId="30" fillId="25" borderId="15" xfId="0" applyNumberFormat="1" applyFont="1" applyFill="1" applyBorder="1" applyAlignment="1">
      <alignment horizontal="center" vertical="center" wrapText="1"/>
    </xf>
    <xf numFmtId="10" fontId="30" fillId="25" borderId="25" xfId="0" applyNumberFormat="1" applyFont="1" applyFill="1" applyBorder="1" applyAlignment="1">
      <alignment horizontal="center" vertical="center" wrapText="1"/>
    </xf>
    <xf numFmtId="10" fontId="30" fillId="25" borderId="39" xfId="0" applyNumberFormat="1" applyFont="1" applyFill="1" applyBorder="1" applyAlignment="1">
      <alignment horizontal="center" vertical="center" wrapText="1"/>
    </xf>
    <xf numFmtId="0" fontId="31" fillId="25" borderId="46" xfId="2" applyFont="1" applyFill="1" applyBorder="1" applyAlignment="1">
      <alignment horizontal="center" vertical="center" wrapText="1"/>
    </xf>
    <xf numFmtId="0" fontId="31" fillId="25" borderId="21" xfId="2" applyFont="1" applyFill="1" applyBorder="1" applyAlignment="1">
      <alignment horizontal="center" vertical="center" wrapText="1"/>
    </xf>
    <xf numFmtId="0" fontId="31" fillId="25" borderId="34" xfId="2" applyFont="1" applyFill="1" applyBorder="1" applyAlignment="1">
      <alignment horizontal="center" vertical="center" wrapText="1"/>
    </xf>
    <xf numFmtId="0" fontId="24" fillId="25" borderId="14" xfId="0" applyFont="1" applyFill="1" applyBorder="1" applyAlignment="1">
      <alignment horizontal="center" vertical="center" wrapText="1"/>
    </xf>
    <xf numFmtId="0" fontId="24" fillId="25" borderId="24" xfId="0" applyFont="1" applyFill="1" applyBorder="1" applyAlignment="1">
      <alignment horizontal="center" vertical="center" wrapText="1"/>
    </xf>
    <xf numFmtId="0" fontId="24" fillId="25" borderId="38" xfId="0"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24" fillId="25" borderId="25" xfId="0" applyFont="1" applyFill="1" applyBorder="1" applyAlignment="1">
      <alignment horizontal="center" vertical="center" wrapText="1"/>
    </xf>
    <xf numFmtId="0" fontId="24" fillId="25" borderId="39" xfId="0" applyFont="1" applyFill="1" applyBorder="1" applyAlignment="1">
      <alignment horizontal="center" vertical="center" wrapText="1"/>
    </xf>
    <xf numFmtId="0" fontId="24" fillId="25" borderId="15" xfId="0" applyFont="1" applyFill="1" applyBorder="1" applyAlignment="1">
      <alignment horizontal="left" vertical="center" wrapText="1"/>
    </xf>
    <xf numFmtId="0" fontId="24" fillId="25" borderId="37" xfId="0" applyFont="1" applyFill="1" applyBorder="1" applyAlignment="1">
      <alignment horizontal="left" vertical="center" wrapText="1"/>
    </xf>
    <xf numFmtId="0" fontId="24" fillId="25" borderId="34" xfId="0" applyFont="1" applyFill="1" applyBorder="1" applyAlignment="1">
      <alignment horizontal="left" vertical="center" wrapText="1"/>
    </xf>
    <xf numFmtId="0" fontId="24" fillId="25" borderId="39" xfId="0" applyFont="1" applyFill="1" applyBorder="1" applyAlignment="1">
      <alignment horizontal="left" vertical="center" wrapText="1"/>
    </xf>
    <xf numFmtId="164" fontId="24" fillId="25" borderId="69" xfId="4" applyNumberFormat="1" applyFont="1" applyFill="1" applyBorder="1" applyAlignment="1">
      <alignment horizontal="center" vertical="center" wrapText="1"/>
    </xf>
    <xf numFmtId="0" fontId="25" fillId="6" borderId="23" xfId="2" applyFont="1" applyFill="1" applyBorder="1" applyAlignment="1">
      <alignment horizontal="center" vertical="center" wrapText="1"/>
    </xf>
    <xf numFmtId="0" fontId="24" fillId="25" borderId="23" xfId="2" applyFont="1" applyFill="1" applyBorder="1" applyAlignment="1">
      <alignment horizontal="center" vertical="center" wrapText="1"/>
    </xf>
    <xf numFmtId="0" fontId="26" fillId="25" borderId="23" xfId="2" applyFont="1" applyFill="1" applyBorder="1" applyAlignment="1">
      <alignment horizontal="center" vertical="center" wrapText="1"/>
    </xf>
    <xf numFmtId="0" fontId="26" fillId="25" borderId="6" xfId="2" applyFont="1" applyFill="1" applyBorder="1" applyAlignment="1">
      <alignment horizontal="center" vertical="center" wrapText="1"/>
    </xf>
    <xf numFmtId="0" fontId="27" fillId="25" borderId="23" xfId="2" applyFont="1" applyFill="1" applyBorder="1" applyAlignment="1">
      <alignment horizontal="center" vertical="center" wrapText="1"/>
    </xf>
    <xf numFmtId="0" fontId="27" fillId="25" borderId="6" xfId="2" applyFont="1" applyFill="1" applyBorder="1" applyAlignment="1">
      <alignment horizontal="center" vertical="center" wrapText="1"/>
    </xf>
    <xf numFmtId="0" fontId="28" fillId="25" borderId="23" xfId="0" applyFont="1" applyFill="1" applyBorder="1" applyAlignment="1">
      <alignment horizontal="center" vertical="center" wrapText="1"/>
    </xf>
    <xf numFmtId="0" fontId="28" fillId="25" borderId="6" xfId="0" applyFont="1" applyFill="1" applyBorder="1" applyAlignment="1">
      <alignment horizontal="center" vertical="center" wrapText="1"/>
    </xf>
    <xf numFmtId="0" fontId="24" fillId="25" borderId="45" xfId="0" applyFont="1" applyFill="1" applyBorder="1" applyAlignment="1">
      <alignment horizontal="center" vertical="center" wrapText="1"/>
    </xf>
    <xf numFmtId="0" fontId="26" fillId="25" borderId="13" xfId="2" applyFont="1" applyFill="1" applyBorder="1" applyAlignment="1">
      <alignment horizontal="center" vertical="center" wrapText="1"/>
    </xf>
    <xf numFmtId="0" fontId="27" fillId="25" borderId="13" xfId="2"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24" fillId="25" borderId="39" xfId="0" applyFont="1" applyFill="1" applyBorder="1" applyAlignment="1">
      <alignment horizontal="left" vertical="center" wrapText="1" readingOrder="1"/>
    </xf>
    <xf numFmtId="0" fontId="24" fillId="25" borderId="15" xfId="2" applyFont="1" applyFill="1" applyBorder="1" applyAlignment="1">
      <alignment horizontal="left" vertical="center" wrapText="1"/>
    </xf>
    <xf numFmtId="0" fontId="24" fillId="25" borderId="37" xfId="2" applyFont="1" applyFill="1" applyBorder="1" applyAlignment="1">
      <alignment horizontal="left" vertical="center" wrapText="1"/>
    </xf>
    <xf numFmtId="0" fontId="24" fillId="25" borderId="34" xfId="2" applyFont="1" applyFill="1" applyBorder="1" applyAlignment="1">
      <alignment horizontal="left" vertical="center" wrapText="1"/>
    </xf>
    <xf numFmtId="0" fontId="24" fillId="25" borderId="39" xfId="2" applyFont="1" applyFill="1" applyBorder="1" applyAlignment="1">
      <alignment horizontal="left" vertical="center" wrapText="1"/>
    </xf>
    <xf numFmtId="9" fontId="24" fillId="25" borderId="37" xfId="0" applyNumberFormat="1" applyFont="1" applyFill="1" applyBorder="1" applyAlignment="1">
      <alignment horizontal="center" vertical="center" wrapText="1"/>
    </xf>
    <xf numFmtId="9" fontId="24" fillId="25" borderId="15" xfId="0" applyNumberFormat="1" applyFont="1" applyFill="1" applyBorder="1" applyAlignment="1">
      <alignment horizontal="left" vertical="center" wrapText="1"/>
    </xf>
    <xf numFmtId="9" fontId="24" fillId="25" borderId="37" xfId="0" applyNumberFormat="1" applyFont="1" applyFill="1" applyBorder="1" applyAlignment="1">
      <alignment horizontal="left" vertical="center" wrapText="1"/>
    </xf>
    <xf numFmtId="164" fontId="24" fillId="25" borderId="67" xfId="4" applyNumberFormat="1" applyFont="1" applyFill="1" applyBorder="1" applyAlignment="1">
      <alignment horizontal="center" vertical="center"/>
    </xf>
    <xf numFmtId="164" fontId="24" fillId="25" borderId="61" xfId="4" applyNumberFormat="1" applyFont="1" applyFill="1" applyBorder="1" applyAlignment="1">
      <alignment horizontal="center" vertical="center"/>
    </xf>
    <xf numFmtId="9" fontId="24" fillId="25" borderId="34" xfId="0" applyNumberFormat="1" applyFont="1" applyFill="1" applyBorder="1" applyAlignment="1">
      <alignment horizontal="left" vertical="center" wrapText="1"/>
    </xf>
    <xf numFmtId="164" fontId="24" fillId="25" borderId="60" xfId="4" applyNumberFormat="1" applyFont="1" applyFill="1" applyBorder="1" applyAlignment="1">
      <alignment horizontal="center" vertical="center"/>
    </xf>
    <xf numFmtId="9" fontId="24" fillId="25" borderId="39" xfId="0" applyNumberFormat="1" applyFont="1" applyFill="1" applyBorder="1" applyAlignment="1">
      <alignment horizontal="left" vertical="center" wrapText="1"/>
    </xf>
    <xf numFmtId="164" fontId="24" fillId="25" borderId="69" xfId="4" applyNumberFormat="1" applyFont="1" applyFill="1" applyBorder="1" applyAlignment="1">
      <alignment horizontal="center" vertical="center"/>
    </xf>
    <xf numFmtId="0" fontId="24" fillId="25" borderId="15" xfId="2" applyFont="1" applyFill="1" applyBorder="1" applyAlignment="1">
      <alignment horizontal="center" vertical="center" wrapText="1"/>
    </xf>
    <xf numFmtId="0" fontId="24" fillId="25" borderId="25" xfId="2" applyFont="1" applyFill="1" applyBorder="1" applyAlignment="1">
      <alignment horizontal="center" vertical="center" wrapText="1"/>
    </xf>
    <xf numFmtId="0" fontId="24" fillId="25" borderId="39" xfId="2" applyFont="1" applyFill="1" applyBorder="1" applyAlignment="1">
      <alignment horizontal="center" vertical="center" wrapText="1"/>
    </xf>
    <xf numFmtId="0" fontId="24" fillId="25" borderId="34" xfId="0" applyFont="1" applyFill="1" applyBorder="1" applyAlignment="1">
      <alignment vertical="center" wrapText="1" readingOrder="1"/>
    </xf>
    <xf numFmtId="0" fontId="24" fillId="25" borderId="39" xfId="0" applyFont="1" applyFill="1" applyBorder="1" applyAlignment="1">
      <alignment vertical="center" wrapText="1" readingOrder="1"/>
    </xf>
    <xf numFmtId="164" fontId="24" fillId="25" borderId="60" xfId="0" applyNumberFormat="1" applyFont="1" applyFill="1" applyBorder="1" applyAlignment="1">
      <alignment horizontal="center" vertical="center" wrapText="1"/>
    </xf>
    <xf numFmtId="164" fontId="24" fillId="25" borderId="69" xfId="0" applyNumberFormat="1" applyFont="1" applyFill="1" applyBorder="1" applyAlignment="1">
      <alignment horizontal="center" vertical="center" wrapText="1"/>
    </xf>
    <xf numFmtId="0" fontId="24" fillId="25" borderId="14" xfId="2" applyFont="1" applyFill="1" applyBorder="1" applyAlignment="1">
      <alignment horizontal="center" vertical="center" wrapText="1"/>
    </xf>
    <xf numFmtId="0" fontId="24" fillId="25" borderId="24" xfId="2" applyFont="1" applyFill="1" applyBorder="1" applyAlignment="1">
      <alignment horizontal="center" vertical="center" wrapText="1"/>
    </xf>
    <xf numFmtId="0" fontId="24" fillId="25" borderId="38" xfId="2" applyFont="1" applyFill="1" applyBorder="1" applyAlignment="1">
      <alignment horizontal="center" vertical="center" wrapText="1"/>
    </xf>
    <xf numFmtId="0" fontId="31" fillId="25" borderId="15" xfId="2" applyFont="1" applyFill="1" applyBorder="1" applyAlignment="1">
      <alignment horizontal="center" vertical="center" wrapText="1"/>
    </xf>
    <xf numFmtId="0" fontId="31" fillId="25" borderId="25" xfId="2" applyFont="1" applyFill="1" applyBorder="1" applyAlignment="1">
      <alignment horizontal="center" vertical="center" wrapText="1"/>
    </xf>
    <xf numFmtId="0" fontId="31" fillId="25" borderId="39" xfId="2" applyFont="1" applyFill="1" applyBorder="1" applyAlignment="1">
      <alignment horizontal="center" vertical="center" wrapText="1"/>
    </xf>
    <xf numFmtId="0" fontId="24" fillId="25" borderId="37" xfId="2" applyFont="1" applyFill="1" applyBorder="1" applyAlignment="1">
      <alignment horizontal="center" vertical="center" wrapText="1"/>
    </xf>
    <xf numFmtId="164" fontId="24" fillId="25" borderId="67" xfId="0" applyNumberFormat="1" applyFont="1" applyFill="1" applyBorder="1" applyAlignment="1">
      <alignment horizontal="center" vertical="center"/>
    </xf>
    <xf numFmtId="164" fontId="24" fillId="25" borderId="61" xfId="0" applyNumberFormat="1" applyFont="1" applyFill="1" applyBorder="1" applyAlignment="1">
      <alignment horizontal="center" vertical="center"/>
    </xf>
    <xf numFmtId="164" fontId="24" fillId="25" borderId="60" xfId="0" applyNumberFormat="1" applyFont="1" applyFill="1" applyBorder="1" applyAlignment="1">
      <alignment horizontal="center" vertical="center"/>
    </xf>
    <xf numFmtId="164" fontId="24" fillId="25" borderId="61" xfId="0" applyNumberFormat="1" applyFont="1" applyFill="1" applyBorder="1" applyAlignment="1">
      <alignment horizontal="center" vertical="center" wrapText="1"/>
    </xf>
    <xf numFmtId="0" fontId="24" fillId="25" borderId="37" xfId="0" applyFont="1" applyFill="1" applyBorder="1" applyAlignment="1">
      <alignment vertical="center" wrapText="1" readingOrder="1"/>
    </xf>
    <xf numFmtId="0" fontId="24" fillId="25" borderId="13" xfId="2" applyFont="1" applyFill="1" applyBorder="1" applyAlignment="1">
      <alignment horizontal="center" vertical="center" wrapText="1"/>
    </xf>
    <xf numFmtId="0" fontId="24" fillId="25" borderId="6" xfId="2" applyFont="1" applyFill="1" applyBorder="1" applyAlignment="1">
      <alignment horizontal="center" vertical="center" wrapText="1"/>
    </xf>
    <xf numFmtId="0" fontId="24" fillId="25" borderId="91" xfId="2" applyFont="1" applyFill="1" applyBorder="1" applyAlignment="1">
      <alignment horizontal="center" vertical="center" wrapText="1"/>
    </xf>
    <xf numFmtId="0" fontId="24" fillId="25" borderId="124"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24" fillId="25" borderId="27" xfId="0" applyFont="1" applyFill="1" applyBorder="1" applyAlignment="1">
      <alignment horizontal="center" vertical="center" wrapText="1"/>
    </xf>
    <xf numFmtId="10" fontId="29" fillId="25" borderId="54" xfId="2" applyNumberFormat="1" applyFont="1" applyFill="1" applyBorder="1" applyAlignment="1">
      <alignment horizontal="center" vertical="center" wrapText="1"/>
    </xf>
    <xf numFmtId="10" fontId="29" fillId="25" borderId="99" xfId="2" applyNumberFormat="1" applyFont="1" applyFill="1" applyBorder="1" applyAlignment="1">
      <alignment horizontal="center" vertical="center" wrapText="1"/>
    </xf>
    <xf numFmtId="10" fontId="29" fillId="25" borderId="124" xfId="2" applyNumberFormat="1" applyFont="1" applyFill="1" applyBorder="1" applyAlignment="1">
      <alignment horizontal="center" vertical="center" wrapText="1"/>
    </xf>
    <xf numFmtId="10" fontId="29" fillId="25" borderId="13" xfId="0" applyNumberFormat="1" applyFont="1" applyFill="1" applyBorder="1" applyAlignment="1">
      <alignment horizontal="center" vertical="center" wrapText="1"/>
    </xf>
    <xf numFmtId="10" fontId="29" fillId="25" borderId="23" xfId="0" applyNumberFormat="1" applyFont="1" applyFill="1" applyBorder="1" applyAlignment="1">
      <alignment horizontal="center" vertical="center" wrapText="1"/>
    </xf>
    <xf numFmtId="10" fontId="29" fillId="25" borderId="6" xfId="0" applyNumberFormat="1" applyFont="1" applyFill="1" applyBorder="1" applyAlignment="1">
      <alignment horizontal="center" vertical="center" wrapText="1"/>
    </xf>
    <xf numFmtId="10" fontId="29" fillId="25" borderId="13" xfId="2" applyNumberFormat="1" applyFont="1" applyFill="1" applyBorder="1" applyAlignment="1">
      <alignment horizontal="center" vertical="center" wrapText="1"/>
    </xf>
    <xf numFmtId="10" fontId="29" fillId="25" borderId="23" xfId="2" applyNumberFormat="1" applyFont="1" applyFill="1" applyBorder="1" applyAlignment="1">
      <alignment horizontal="center" vertical="center" wrapText="1"/>
    </xf>
    <xf numFmtId="10" fontId="29" fillId="25" borderId="6" xfId="2" applyNumberFormat="1" applyFont="1" applyFill="1" applyBorder="1" applyAlignment="1">
      <alignment horizontal="center" vertical="center" wrapText="1"/>
    </xf>
    <xf numFmtId="10" fontId="29" fillId="25" borderId="54" xfId="0" applyNumberFormat="1" applyFont="1" applyFill="1" applyBorder="1" applyAlignment="1">
      <alignment horizontal="center" vertical="center" wrapText="1"/>
    </xf>
    <xf numFmtId="10" fontId="29" fillId="25" borderId="99" xfId="0" applyNumberFormat="1" applyFont="1" applyFill="1" applyBorder="1" applyAlignment="1">
      <alignment horizontal="center" vertical="center" wrapText="1"/>
    </xf>
    <xf numFmtId="10" fontId="29" fillId="25" borderId="124" xfId="0" applyNumberFormat="1" applyFont="1" applyFill="1" applyBorder="1" applyAlignment="1">
      <alignment horizontal="center" vertical="center" wrapText="1"/>
    </xf>
    <xf numFmtId="0" fontId="24" fillId="25" borderId="127" xfId="0" applyFont="1" applyFill="1" applyBorder="1" applyAlignment="1">
      <alignment horizontal="center" vertical="center" wrapText="1"/>
    </xf>
    <xf numFmtId="10" fontId="29" fillId="25" borderId="120" xfId="2" applyNumberFormat="1" applyFont="1" applyFill="1" applyBorder="1" applyAlignment="1">
      <alignment horizontal="center" vertical="center" wrapText="1"/>
    </xf>
    <xf numFmtId="10" fontId="29" fillId="25" borderId="121" xfId="2" applyNumberFormat="1" applyFont="1" applyFill="1" applyBorder="1" applyAlignment="1">
      <alignment horizontal="center" vertical="center" wrapText="1"/>
    </xf>
    <xf numFmtId="10" fontId="29" fillId="25" borderId="104" xfId="2" applyNumberFormat="1" applyFont="1" applyFill="1" applyBorder="1" applyAlignment="1">
      <alignment horizontal="center" vertical="center" wrapText="1"/>
    </xf>
    <xf numFmtId="10" fontId="29" fillId="25" borderId="64" xfId="2" applyNumberFormat="1" applyFont="1" applyFill="1" applyBorder="1" applyAlignment="1">
      <alignment horizontal="center" vertical="center" wrapText="1"/>
    </xf>
    <xf numFmtId="10" fontId="29" fillId="25" borderId="33" xfId="2" applyNumberFormat="1" applyFont="1" applyFill="1" applyBorder="1" applyAlignment="1">
      <alignment horizontal="center" vertical="center" wrapText="1"/>
    </xf>
    <xf numFmtId="10" fontId="29" fillId="25" borderId="7" xfId="2" applyNumberFormat="1" applyFont="1" applyFill="1" applyBorder="1" applyAlignment="1">
      <alignment horizontal="center" vertical="center" wrapText="1"/>
    </xf>
    <xf numFmtId="10" fontId="29" fillId="25" borderId="16" xfId="2" applyNumberFormat="1" applyFont="1" applyFill="1" applyBorder="1" applyAlignment="1">
      <alignment horizontal="center" vertical="center" wrapText="1"/>
    </xf>
    <xf numFmtId="10" fontId="29" fillId="25" borderId="26" xfId="2" applyNumberFormat="1" applyFont="1" applyFill="1" applyBorder="1" applyAlignment="1">
      <alignment horizontal="center" vertical="center" wrapText="1"/>
    </xf>
    <xf numFmtId="10" fontId="29" fillId="25" borderId="47" xfId="2" applyNumberFormat="1" applyFont="1" applyFill="1" applyBorder="1" applyAlignment="1">
      <alignment horizontal="center" vertical="center" wrapText="1"/>
    </xf>
    <xf numFmtId="10" fontId="29" fillId="25" borderId="16" xfId="0" applyNumberFormat="1" applyFont="1" applyFill="1" applyBorder="1" applyAlignment="1">
      <alignment horizontal="center" vertical="center" wrapText="1"/>
    </xf>
    <xf numFmtId="10" fontId="29" fillId="25" borderId="26" xfId="0" applyNumberFormat="1" applyFont="1" applyFill="1" applyBorder="1" applyAlignment="1">
      <alignment horizontal="center" vertical="center" wrapText="1"/>
    </xf>
    <xf numFmtId="10" fontId="29" fillId="25" borderId="47" xfId="0" applyNumberFormat="1" applyFont="1" applyFill="1" applyBorder="1" applyAlignment="1">
      <alignment horizontal="center" vertical="center" wrapText="1"/>
    </xf>
    <xf numFmtId="10" fontId="29" fillId="25" borderId="70" xfId="0" applyNumberFormat="1" applyFont="1" applyFill="1" applyBorder="1" applyAlignment="1">
      <alignment horizontal="center" vertical="center" wrapText="1"/>
    </xf>
    <xf numFmtId="10" fontId="29" fillId="25" borderId="78" xfId="0" applyNumberFormat="1" applyFont="1" applyFill="1" applyBorder="1" applyAlignment="1">
      <alignment horizontal="center" vertical="center" wrapText="1"/>
    </xf>
    <xf numFmtId="10" fontId="29" fillId="25" borderId="71" xfId="0" applyNumberFormat="1" applyFont="1" applyFill="1" applyBorder="1" applyAlignment="1">
      <alignment horizontal="center" vertical="center" wrapText="1"/>
    </xf>
    <xf numFmtId="10" fontId="29" fillId="25" borderId="70" xfId="2" applyNumberFormat="1" applyFont="1" applyFill="1" applyBorder="1" applyAlignment="1">
      <alignment horizontal="center" vertical="center" wrapText="1"/>
    </xf>
    <xf numFmtId="10" fontId="29" fillId="25" borderId="78" xfId="2" applyNumberFormat="1" applyFont="1" applyFill="1" applyBorder="1" applyAlignment="1">
      <alignment horizontal="center" vertical="center" wrapText="1"/>
    </xf>
    <xf numFmtId="10" fontId="29" fillId="25" borderId="71" xfId="2" applyNumberFormat="1" applyFont="1" applyFill="1" applyBorder="1" applyAlignment="1">
      <alignment horizontal="center" vertical="center" wrapText="1"/>
    </xf>
    <xf numFmtId="10" fontId="30" fillId="25" borderId="13" xfId="0" applyNumberFormat="1" applyFont="1" applyFill="1" applyBorder="1" applyAlignment="1">
      <alignment horizontal="center" vertical="center" wrapText="1"/>
    </xf>
    <xf numFmtId="10" fontId="30" fillId="25" borderId="23" xfId="0" applyNumberFormat="1" applyFont="1" applyFill="1" applyBorder="1" applyAlignment="1">
      <alignment horizontal="center" vertical="center" wrapText="1"/>
    </xf>
    <xf numFmtId="10" fontId="30" fillId="25" borderId="6" xfId="0" applyNumberFormat="1" applyFont="1" applyFill="1" applyBorder="1" applyAlignment="1">
      <alignment horizontal="center" vertical="center" wrapText="1"/>
    </xf>
    <xf numFmtId="10" fontId="28" fillId="25" borderId="54" xfId="2" applyNumberFormat="1" applyFont="1" applyFill="1" applyBorder="1" applyAlignment="1">
      <alignment horizontal="center" vertical="center" wrapText="1"/>
    </xf>
    <xf numFmtId="10" fontId="28" fillId="25" borderId="99" xfId="2" applyNumberFormat="1" applyFont="1" applyFill="1" applyBorder="1" applyAlignment="1">
      <alignment horizontal="center" vertical="center" wrapText="1"/>
    </xf>
    <xf numFmtId="10" fontId="28" fillId="25" borderId="124" xfId="2" applyNumberFormat="1" applyFont="1" applyFill="1" applyBorder="1" applyAlignment="1">
      <alignment horizontal="center" vertical="center" wrapText="1"/>
    </xf>
    <xf numFmtId="0" fontId="16" fillId="9" borderId="64" xfId="0" applyFont="1" applyFill="1" applyBorder="1" applyAlignment="1">
      <alignment horizontal="center" vertical="center" textRotation="90" wrapText="1"/>
    </xf>
    <xf numFmtId="10" fontId="29" fillId="25" borderId="120" xfId="0" applyNumberFormat="1" applyFont="1" applyFill="1" applyBorder="1" applyAlignment="1">
      <alignment horizontal="center" vertical="center" wrapText="1"/>
    </xf>
    <xf numFmtId="10" fontId="29" fillId="25" borderId="121" xfId="0" applyNumberFormat="1" applyFont="1" applyFill="1" applyBorder="1" applyAlignment="1">
      <alignment horizontal="center" vertical="center" wrapText="1"/>
    </xf>
    <xf numFmtId="10" fontId="29" fillId="25" borderId="104" xfId="0" applyNumberFormat="1" applyFont="1" applyFill="1" applyBorder="1" applyAlignment="1">
      <alignment horizontal="center" vertical="center" wrapText="1"/>
    </xf>
    <xf numFmtId="10" fontId="29" fillId="25" borderId="128" xfId="2" applyNumberFormat="1" applyFont="1" applyFill="1" applyBorder="1" applyAlignment="1">
      <alignment horizontal="center" vertical="center" wrapText="1"/>
    </xf>
    <xf numFmtId="10" fontId="29" fillId="25" borderId="114" xfId="2" applyNumberFormat="1" applyFont="1" applyFill="1" applyBorder="1" applyAlignment="1">
      <alignment horizontal="center" vertical="center" wrapText="1"/>
    </xf>
    <xf numFmtId="10" fontId="29" fillId="25" borderId="115" xfId="2" applyNumberFormat="1" applyFont="1" applyFill="1" applyBorder="1" applyAlignment="1">
      <alignment horizontal="center" vertical="center" wrapText="1"/>
    </xf>
    <xf numFmtId="10" fontId="29" fillId="25" borderId="128" xfId="0" applyNumberFormat="1" applyFont="1" applyFill="1" applyBorder="1" applyAlignment="1">
      <alignment horizontal="center" vertical="center" wrapText="1"/>
    </xf>
    <xf numFmtId="10" fontId="29" fillId="25" borderId="114" xfId="0" applyNumberFormat="1" applyFont="1" applyFill="1" applyBorder="1" applyAlignment="1">
      <alignment horizontal="center" vertical="center" wrapText="1"/>
    </xf>
    <xf numFmtId="10" fontId="29" fillId="25" borderId="115" xfId="0" applyNumberFormat="1" applyFont="1" applyFill="1" applyBorder="1" applyAlignment="1">
      <alignment horizontal="center" vertical="center" wrapText="1"/>
    </xf>
    <xf numFmtId="10" fontId="29" fillId="25" borderId="19" xfId="0" applyNumberFormat="1" applyFont="1" applyFill="1" applyBorder="1" applyAlignment="1">
      <alignment horizontal="center" vertical="center" wrapText="1"/>
    </xf>
    <xf numFmtId="10" fontId="29" fillId="25" borderId="0" xfId="0" applyNumberFormat="1" applyFont="1" applyFill="1" applyBorder="1" applyAlignment="1">
      <alignment horizontal="center" vertical="center" wrapText="1"/>
    </xf>
    <xf numFmtId="10" fontId="29" fillId="25" borderId="12" xfId="0" applyNumberFormat="1" applyFont="1" applyFill="1" applyBorder="1" applyAlignment="1">
      <alignment horizontal="center" vertical="center" wrapText="1"/>
    </xf>
    <xf numFmtId="10" fontId="29" fillId="25" borderId="19" xfId="2" applyNumberFormat="1" applyFont="1" applyFill="1" applyBorder="1" applyAlignment="1">
      <alignment horizontal="center" vertical="center" wrapText="1"/>
    </xf>
    <xf numFmtId="10" fontId="29" fillId="25" borderId="0" xfId="2" applyNumberFormat="1" applyFont="1" applyFill="1" applyBorder="1" applyAlignment="1">
      <alignment horizontal="center" vertical="center" wrapText="1"/>
    </xf>
    <xf numFmtId="10" fontId="29" fillId="25" borderId="12" xfId="2" applyNumberFormat="1" applyFont="1" applyFill="1" applyBorder="1" applyAlignment="1">
      <alignment horizontal="center" vertical="center" wrapText="1"/>
    </xf>
    <xf numFmtId="10" fontId="29" fillId="25" borderId="64" xfId="0" applyNumberFormat="1" applyFont="1" applyFill="1" applyBorder="1" applyAlignment="1">
      <alignment horizontal="center" vertical="center" wrapText="1"/>
    </xf>
    <xf numFmtId="10" fontId="29" fillId="25" borderId="33" xfId="0" applyNumberFormat="1" applyFont="1" applyFill="1" applyBorder="1" applyAlignment="1">
      <alignment horizontal="center" vertical="center" wrapText="1"/>
    </xf>
    <xf numFmtId="10" fontId="29" fillId="25" borderId="7" xfId="0" applyNumberFormat="1" applyFont="1" applyFill="1" applyBorder="1" applyAlignment="1">
      <alignment horizontal="center" vertical="center" wrapText="1"/>
    </xf>
    <xf numFmtId="10" fontId="24" fillId="25" borderId="46" xfId="0" applyNumberFormat="1" applyFont="1" applyFill="1" applyBorder="1" applyAlignment="1">
      <alignment horizontal="center" vertical="center" wrapText="1"/>
    </xf>
    <xf numFmtId="10" fontId="24" fillId="25" borderId="21" xfId="0" applyNumberFormat="1" applyFont="1" applyFill="1" applyBorder="1" applyAlignment="1">
      <alignment horizontal="center" vertical="center" wrapText="1"/>
    </xf>
    <xf numFmtId="10" fontId="24" fillId="25" borderId="34" xfId="0" applyNumberFormat="1" applyFont="1" applyFill="1" applyBorder="1" applyAlignment="1">
      <alignment horizontal="center" vertical="center" wrapText="1"/>
    </xf>
    <xf numFmtId="0" fontId="27" fillId="25" borderId="23" xfId="2" applyFont="1" applyFill="1" applyBorder="1" applyAlignment="1">
      <alignment horizontal="left" vertical="center" wrapText="1"/>
    </xf>
    <xf numFmtId="0" fontId="27" fillId="25" borderId="6" xfId="2" applyFont="1" applyFill="1" applyBorder="1" applyAlignment="1">
      <alignment horizontal="left" vertical="center" wrapText="1"/>
    </xf>
    <xf numFmtId="0" fontId="27" fillId="25" borderId="13" xfId="2" applyFont="1" applyFill="1" applyBorder="1" applyAlignment="1">
      <alignment horizontal="left" vertical="center" wrapText="1"/>
    </xf>
    <xf numFmtId="0" fontId="13" fillId="19" borderId="13" xfId="3" applyFont="1" applyFill="1" applyBorder="1" applyAlignment="1" applyProtection="1">
      <alignment horizontal="center" vertical="center" textRotation="90" wrapText="1"/>
      <protection locked="0"/>
    </xf>
    <xf numFmtId="0" fontId="13" fillId="19" borderId="23" xfId="3" applyFont="1" applyFill="1" applyBorder="1" applyAlignment="1" applyProtection="1">
      <alignment horizontal="center" vertical="center" textRotation="90" wrapText="1"/>
      <protection locked="0"/>
    </xf>
    <xf numFmtId="0" fontId="13" fillId="19" borderId="6" xfId="3" applyFont="1" applyFill="1" applyBorder="1" applyAlignment="1" applyProtection="1">
      <alignment horizontal="center" vertical="center" textRotation="90" wrapText="1"/>
      <protection locked="0"/>
    </xf>
    <xf numFmtId="0" fontId="13" fillId="17" borderId="124" xfId="5" applyFont="1" applyFill="1" applyBorder="1" applyAlignment="1">
      <alignment horizontal="center" vertical="center" wrapText="1"/>
    </xf>
    <xf numFmtId="0" fontId="13" fillId="17" borderId="23" xfId="5" applyFont="1" applyFill="1" applyBorder="1" applyAlignment="1">
      <alignment horizontal="center" vertical="center" wrapText="1"/>
    </xf>
    <xf numFmtId="0" fontId="13" fillId="17" borderId="6" xfId="5" applyFont="1" applyFill="1" applyBorder="1" applyAlignment="1">
      <alignment horizontal="center" vertical="center" wrapText="1"/>
    </xf>
    <xf numFmtId="0" fontId="13" fillId="17" borderId="13" xfId="5" applyFont="1" applyFill="1" applyBorder="1" applyAlignment="1">
      <alignment horizontal="center" vertical="center" wrapText="1"/>
    </xf>
    <xf numFmtId="0" fontId="13" fillId="17" borderId="91" xfId="5" applyFont="1" applyFill="1" applyBorder="1" applyAlignment="1">
      <alignment horizontal="center" vertical="center" wrapText="1"/>
    </xf>
    <xf numFmtId="0" fontId="13" fillId="17" borderId="21" xfId="5" applyFont="1" applyFill="1" applyBorder="1" applyAlignment="1">
      <alignment horizontal="center" vertical="center" wrapText="1"/>
    </xf>
    <xf numFmtId="0" fontId="14" fillId="17" borderId="55" xfId="5" applyFont="1" applyFill="1" applyBorder="1" applyAlignment="1">
      <alignment horizontal="center" vertical="center" wrapText="1"/>
    </xf>
    <xf numFmtId="0" fontId="14" fillId="17" borderId="20" xfId="5" applyFont="1" applyFill="1" applyBorder="1" applyAlignment="1">
      <alignment horizontal="center" vertical="center" wrapText="1"/>
    </xf>
    <xf numFmtId="0" fontId="14" fillId="17" borderId="57" xfId="5" applyFont="1" applyFill="1" applyBorder="1" applyAlignment="1">
      <alignment horizontal="center" vertical="center" wrapText="1"/>
    </xf>
    <xf numFmtId="0" fontId="14" fillId="17" borderId="46" xfId="5" applyFont="1" applyFill="1" applyBorder="1" applyAlignment="1">
      <alignment horizontal="left" vertical="center" wrapText="1"/>
    </xf>
    <xf numFmtId="0" fontId="14" fillId="17" borderId="21" xfId="5" applyFont="1" applyFill="1" applyBorder="1" applyAlignment="1">
      <alignment horizontal="left" vertical="center" wrapText="1"/>
    </xf>
    <xf numFmtId="0" fontId="14" fillId="17" borderId="49" xfId="5" applyFont="1" applyFill="1" applyBorder="1" applyAlignment="1">
      <alignment horizontal="left" vertical="center" wrapText="1"/>
    </xf>
    <xf numFmtId="0" fontId="14" fillId="17" borderId="15" xfId="5" applyFont="1" applyFill="1" applyBorder="1" applyAlignment="1">
      <alignment horizontal="center" vertical="center" wrapText="1"/>
    </xf>
    <xf numFmtId="0" fontId="14" fillId="17" borderId="25" xfId="5" applyFont="1" applyFill="1" applyBorder="1" applyAlignment="1">
      <alignment horizontal="center" vertical="center" wrapText="1"/>
    </xf>
    <xf numFmtId="0" fontId="14" fillId="17" borderId="39" xfId="5" applyFont="1" applyFill="1" applyBorder="1" applyAlignment="1">
      <alignment horizontal="center" vertical="center" wrapText="1"/>
    </xf>
    <xf numFmtId="10" fontId="16" fillId="17" borderId="80" xfId="5" applyNumberFormat="1" applyFont="1" applyFill="1" applyBorder="1" applyAlignment="1">
      <alignment horizontal="center" vertical="center" wrapText="1"/>
    </xf>
    <xf numFmtId="0" fontId="16" fillId="17" borderId="80" xfId="5" applyFont="1" applyFill="1" applyBorder="1" applyAlignment="1">
      <alignment horizontal="center" vertical="center" wrapText="1"/>
    </xf>
    <xf numFmtId="0" fontId="8" fillId="17" borderId="21" xfId="5" applyFont="1" applyFill="1" applyBorder="1" applyAlignment="1">
      <alignment horizontal="center" vertical="center" wrapText="1"/>
    </xf>
    <xf numFmtId="0" fontId="13" fillId="17" borderId="26" xfId="5" applyFont="1" applyFill="1" applyBorder="1" applyAlignment="1">
      <alignment horizontal="center" vertical="center" wrapText="1"/>
    </xf>
    <xf numFmtId="0" fontId="14" fillId="17" borderId="46" xfId="5" applyFont="1" applyFill="1" applyBorder="1" applyAlignment="1">
      <alignment horizontal="center" vertical="center" wrapText="1"/>
    </xf>
    <xf numFmtId="0" fontId="14" fillId="17" borderId="21" xfId="5" applyFont="1" applyFill="1" applyBorder="1" applyAlignment="1">
      <alignment horizontal="center" vertical="center" wrapText="1"/>
    </xf>
    <xf numFmtId="0" fontId="14" fillId="17" borderId="49" xfId="5" applyFont="1" applyFill="1" applyBorder="1" applyAlignment="1">
      <alignment horizontal="center" vertical="center" wrapText="1"/>
    </xf>
    <xf numFmtId="0" fontId="17" fillId="17" borderId="15" xfId="5" applyFont="1" applyFill="1" applyBorder="1" applyAlignment="1">
      <alignment horizontal="center" vertical="center" wrapText="1"/>
    </xf>
    <xf numFmtId="0" fontId="17" fillId="17" borderId="25" xfId="5" applyFont="1" applyFill="1" applyBorder="1" applyAlignment="1">
      <alignment horizontal="center" vertical="center" wrapText="1"/>
    </xf>
    <xf numFmtId="0" fontId="17" fillId="17" borderId="39" xfId="5" applyFont="1" applyFill="1" applyBorder="1" applyAlignment="1">
      <alignment horizontal="center" vertical="center" wrapText="1"/>
    </xf>
    <xf numFmtId="10" fontId="16" fillId="17" borderId="79" xfId="5" applyNumberFormat="1" applyFont="1" applyFill="1" applyBorder="1" applyAlignment="1">
      <alignment horizontal="center" vertical="center" wrapText="1"/>
    </xf>
    <xf numFmtId="0" fontId="14" fillId="17" borderId="37" xfId="5" applyFont="1" applyFill="1" applyBorder="1" applyAlignment="1">
      <alignment horizontal="center" vertical="center" wrapText="1"/>
    </xf>
    <xf numFmtId="0" fontId="14" fillId="17" borderId="34" xfId="5" applyFont="1" applyFill="1" applyBorder="1" applyAlignment="1">
      <alignment horizontal="center" vertical="center" wrapText="1"/>
    </xf>
    <xf numFmtId="0" fontId="14" fillId="17" borderId="34" xfId="5" applyFont="1" applyFill="1" applyBorder="1" applyAlignment="1">
      <alignment horizontal="left" vertical="center" wrapText="1"/>
    </xf>
    <xf numFmtId="0" fontId="14" fillId="17" borderId="37" xfId="5" applyFont="1" applyFill="1" applyBorder="1" applyAlignment="1">
      <alignment horizontal="left" vertical="center" wrapText="1"/>
    </xf>
    <xf numFmtId="0" fontId="13" fillId="17" borderId="34" xfId="5" applyFont="1" applyFill="1" applyBorder="1" applyAlignment="1">
      <alignment horizontal="left" vertical="center" wrapText="1"/>
    </xf>
    <xf numFmtId="0" fontId="13" fillId="17" borderId="37" xfId="5" applyFont="1" applyFill="1" applyBorder="1" applyAlignment="1">
      <alignment horizontal="left" vertical="center" wrapText="1"/>
    </xf>
    <xf numFmtId="0" fontId="13" fillId="17" borderId="15" xfId="5" applyFont="1" applyFill="1" applyBorder="1" applyAlignment="1">
      <alignment horizontal="left" vertical="center" wrapText="1"/>
    </xf>
    <xf numFmtId="164" fontId="14" fillId="17" borderId="67" xfId="4" applyNumberFormat="1" applyFont="1" applyFill="1" applyBorder="1" applyAlignment="1">
      <alignment horizontal="center" vertical="center" wrapText="1"/>
    </xf>
    <xf numFmtId="164" fontId="14" fillId="17" borderId="61" xfId="4" applyNumberFormat="1" applyFont="1" applyFill="1" applyBorder="1" applyAlignment="1">
      <alignment horizontal="center" vertical="center" wrapText="1"/>
    </xf>
    <xf numFmtId="10" fontId="16" fillId="17" borderId="121" xfId="5" applyNumberFormat="1" applyFont="1" applyFill="1" applyBorder="1" applyAlignment="1">
      <alignment horizontal="center" vertical="center" wrapText="1"/>
    </xf>
    <xf numFmtId="0" fontId="16" fillId="17" borderId="121" xfId="5" applyFont="1" applyFill="1" applyBorder="1" applyAlignment="1">
      <alignment horizontal="center" vertical="center" wrapText="1"/>
    </xf>
    <xf numFmtId="0" fontId="17" fillId="17" borderId="55" xfId="5" applyFont="1" applyFill="1" applyBorder="1" applyAlignment="1">
      <alignment horizontal="center" vertical="center" wrapText="1"/>
    </xf>
    <xf numFmtId="0" fontId="17" fillId="17" borderId="57" xfId="5" applyFont="1" applyFill="1" applyBorder="1" applyAlignment="1">
      <alignment horizontal="center" vertical="center" wrapText="1"/>
    </xf>
    <xf numFmtId="0" fontId="17" fillId="17" borderId="46" xfId="5" applyFont="1" applyFill="1" applyBorder="1" applyAlignment="1">
      <alignment horizontal="left" vertical="center" wrapText="1"/>
    </xf>
    <xf numFmtId="0" fontId="17" fillId="17" borderId="49" xfId="5" applyFont="1" applyFill="1" applyBorder="1" applyAlignment="1">
      <alignment horizontal="left" vertical="center" wrapText="1"/>
    </xf>
    <xf numFmtId="0" fontId="17" fillId="17" borderId="20" xfId="5" applyFont="1" applyFill="1" applyBorder="1" applyAlignment="1">
      <alignment horizontal="center" vertical="center" wrapText="1"/>
    </xf>
    <xf numFmtId="0" fontId="17" fillId="17" borderId="46" xfId="5" applyFont="1" applyFill="1" applyBorder="1" applyAlignment="1">
      <alignment horizontal="center" vertical="center" wrapText="1"/>
    </xf>
    <xf numFmtId="0" fontId="17" fillId="17" borderId="21" xfId="5" applyFont="1" applyFill="1" applyBorder="1" applyAlignment="1">
      <alignment horizontal="center" vertical="center" wrapText="1"/>
    </xf>
    <xf numFmtId="0" fontId="17" fillId="17" borderId="49" xfId="5" applyFont="1" applyFill="1" applyBorder="1" applyAlignment="1">
      <alignment horizontal="center" vertical="center" wrapText="1"/>
    </xf>
    <xf numFmtId="10" fontId="16" fillId="17" borderId="99" xfId="5" applyNumberFormat="1" applyFont="1" applyFill="1" applyBorder="1" applyAlignment="1">
      <alignment horizontal="center" vertical="center" wrapText="1"/>
    </xf>
    <xf numFmtId="0" fontId="16" fillId="17" borderId="99" xfId="5" applyFont="1" applyFill="1" applyBorder="1" applyAlignment="1">
      <alignment horizontal="center" vertical="center" wrapText="1"/>
    </xf>
    <xf numFmtId="0" fontId="13" fillId="17" borderId="55" xfId="5" applyFont="1" applyFill="1" applyBorder="1" applyAlignment="1">
      <alignment horizontal="center" vertical="center" wrapText="1"/>
    </xf>
    <xf numFmtId="0" fontId="13" fillId="17" borderId="20" xfId="5" applyFont="1" applyFill="1" applyBorder="1" applyAlignment="1">
      <alignment horizontal="center" vertical="center" wrapText="1"/>
    </xf>
    <xf numFmtId="0" fontId="13" fillId="17" borderId="57" xfId="5" applyFont="1" applyFill="1" applyBorder="1" applyAlignment="1">
      <alignment horizontal="center" vertical="center" wrapText="1"/>
    </xf>
    <xf numFmtId="0" fontId="13" fillId="17" borderId="46" xfId="5" applyFont="1" applyFill="1" applyBorder="1" applyAlignment="1">
      <alignment horizontal="left" vertical="center" wrapText="1"/>
    </xf>
    <xf numFmtId="0" fontId="13" fillId="17" borderId="21" xfId="5" applyFont="1" applyFill="1" applyBorder="1" applyAlignment="1">
      <alignment horizontal="left" vertical="center" wrapText="1"/>
    </xf>
    <xf numFmtId="0" fontId="13" fillId="17" borderId="49" xfId="5" applyFont="1" applyFill="1" applyBorder="1" applyAlignment="1">
      <alignment horizontal="left" vertical="center" wrapText="1"/>
    </xf>
    <xf numFmtId="0" fontId="8" fillId="17" borderId="15" xfId="5" applyFont="1" applyFill="1" applyBorder="1" applyAlignment="1">
      <alignment horizontal="center" vertical="center" wrapText="1"/>
    </xf>
    <xf numFmtId="0" fontId="8" fillId="17" borderId="25" xfId="5" applyFont="1" applyFill="1" applyBorder="1" applyAlignment="1">
      <alignment horizontal="center" vertical="center" wrapText="1"/>
    </xf>
    <xf numFmtId="0" fontId="8" fillId="17" borderId="39" xfId="5" applyFont="1" applyFill="1" applyBorder="1" applyAlignment="1">
      <alignment horizontal="center" vertical="center" wrapText="1"/>
    </xf>
    <xf numFmtId="0" fontId="17" fillId="17" borderId="15" xfId="5" applyFont="1" applyFill="1" applyBorder="1" applyAlignment="1">
      <alignment horizontal="left" vertical="center" wrapText="1"/>
    </xf>
    <xf numFmtId="0" fontId="17" fillId="17" borderId="37" xfId="5" applyFont="1" applyFill="1" applyBorder="1" applyAlignment="1">
      <alignment horizontal="left" vertical="center" wrapText="1"/>
    </xf>
    <xf numFmtId="0" fontId="17" fillId="17" borderId="34" xfId="5" applyFont="1" applyFill="1" applyBorder="1" applyAlignment="1">
      <alignment horizontal="left" vertical="center" wrapText="1"/>
    </xf>
    <xf numFmtId="0" fontId="17" fillId="17" borderId="39" xfId="5" applyFont="1" applyFill="1" applyBorder="1" applyAlignment="1">
      <alignment horizontal="left" vertical="center" wrapText="1"/>
    </xf>
    <xf numFmtId="0" fontId="14" fillId="17" borderId="15" xfId="5" applyFont="1" applyFill="1" applyBorder="1" applyAlignment="1">
      <alignment horizontal="left" vertical="center" wrapText="1"/>
    </xf>
    <xf numFmtId="0" fontId="14" fillId="17" borderId="39" xfId="5" applyFont="1" applyFill="1" applyBorder="1" applyAlignment="1">
      <alignment horizontal="left" vertical="center" wrapText="1"/>
    </xf>
    <xf numFmtId="0" fontId="13" fillId="17" borderId="21"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14" fillId="17" borderId="26" xfId="5" applyFont="1" applyFill="1" applyBorder="1" applyAlignment="1">
      <alignment horizontal="center" vertical="center" wrapText="1"/>
    </xf>
    <xf numFmtId="0" fontId="14" fillId="17" borderId="55" xfId="0" applyFont="1" applyFill="1" applyBorder="1" applyAlignment="1">
      <alignment horizontal="center" vertical="center" wrapText="1"/>
    </xf>
    <xf numFmtId="0" fontId="14" fillId="17" borderId="20" xfId="0" applyFont="1" applyFill="1" applyBorder="1" applyAlignment="1">
      <alignment horizontal="center" vertical="center" wrapText="1"/>
    </xf>
    <xf numFmtId="0" fontId="14" fillId="17" borderId="57" xfId="0" applyFont="1" applyFill="1" applyBorder="1" applyAlignment="1">
      <alignment horizontal="center" vertical="center" wrapText="1"/>
    </xf>
    <xf numFmtId="0" fontId="14" fillId="17" borderId="46" xfId="0" applyFont="1" applyFill="1" applyBorder="1" applyAlignment="1">
      <alignment horizontal="left" vertical="center" wrapText="1"/>
    </xf>
    <xf numFmtId="0" fontId="14" fillId="17" borderId="21" xfId="0" applyFont="1" applyFill="1" applyBorder="1" applyAlignment="1">
      <alignment horizontal="left" vertical="center" wrapText="1"/>
    </xf>
    <xf numFmtId="0" fontId="14" fillId="17" borderId="49" xfId="0" applyFont="1" applyFill="1" applyBorder="1" applyAlignment="1">
      <alignment horizontal="left" vertical="center" wrapText="1"/>
    </xf>
    <xf numFmtId="0" fontId="14" fillId="17" borderId="15" xfId="0" applyFont="1" applyFill="1" applyBorder="1" applyAlignment="1">
      <alignment horizontal="center" vertical="center" wrapText="1"/>
    </xf>
    <xf numFmtId="0" fontId="14" fillId="17" borderId="25" xfId="0" applyFont="1" applyFill="1" applyBorder="1" applyAlignment="1">
      <alignment horizontal="center" vertical="center" wrapText="1"/>
    </xf>
    <xf numFmtId="0" fontId="14" fillId="17" borderId="39" xfId="0" applyFont="1" applyFill="1" applyBorder="1" applyAlignment="1">
      <alignment horizontal="center" vertical="center" wrapText="1"/>
    </xf>
    <xf numFmtId="0" fontId="17" fillId="17" borderId="124" xfId="5" applyFont="1" applyFill="1" applyBorder="1" applyAlignment="1">
      <alignment horizontal="center" vertical="center" wrapText="1"/>
    </xf>
    <xf numFmtId="0" fontId="13" fillId="17" borderId="39" xfId="5" applyFont="1" applyFill="1" applyBorder="1" applyAlignment="1">
      <alignment horizontal="left" vertical="center" wrapText="1"/>
    </xf>
    <xf numFmtId="164" fontId="14" fillId="17" borderId="60" xfId="4" applyNumberFormat="1" applyFont="1" applyFill="1" applyBorder="1" applyAlignment="1">
      <alignment horizontal="center" vertical="center" wrapText="1"/>
    </xf>
    <xf numFmtId="164" fontId="14" fillId="17" borderId="69" xfId="4" applyNumberFormat="1" applyFont="1" applyFill="1" applyBorder="1" applyAlignment="1">
      <alignment horizontal="center" vertical="center" wrapText="1"/>
    </xf>
    <xf numFmtId="0" fontId="17" fillId="17" borderId="37" xfId="5" applyFont="1" applyFill="1" applyBorder="1" applyAlignment="1">
      <alignment horizontal="center" vertical="center" wrapText="1"/>
    </xf>
    <xf numFmtId="0" fontId="17" fillId="17" borderId="34" xfId="5" applyFont="1" applyFill="1" applyBorder="1" applyAlignment="1">
      <alignment horizontal="center" vertical="center" wrapText="1"/>
    </xf>
    <xf numFmtId="0" fontId="8" fillId="17" borderId="37" xfId="5" applyFont="1" applyFill="1" applyBorder="1" applyAlignment="1">
      <alignment horizontal="center" vertical="center" wrapText="1"/>
    </xf>
    <xf numFmtId="0" fontId="8" fillId="17" borderId="15" xfId="5" applyFont="1" applyFill="1" applyBorder="1" applyAlignment="1">
      <alignment horizontal="left" vertical="center" wrapText="1"/>
    </xf>
    <xf numFmtId="0" fontId="8" fillId="17" borderId="37" xfId="5" applyFont="1" applyFill="1" applyBorder="1" applyAlignment="1">
      <alignment horizontal="left" vertical="center" wrapText="1"/>
    </xf>
    <xf numFmtId="0" fontId="8" fillId="17" borderId="34" xfId="5" applyFont="1" applyFill="1" applyBorder="1" applyAlignment="1">
      <alignment horizontal="left" vertical="center" wrapText="1"/>
    </xf>
    <xf numFmtId="0" fontId="8" fillId="17" borderId="39" xfId="5" applyFont="1" applyFill="1" applyBorder="1" applyAlignment="1">
      <alignment horizontal="left" vertical="center" wrapText="1"/>
    </xf>
    <xf numFmtId="0" fontId="14" fillId="17" borderId="2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17" fillId="17" borderId="15" xfId="0" applyFont="1" applyFill="1" applyBorder="1" applyAlignment="1">
      <alignment horizontal="left" vertical="center" wrapText="1"/>
    </xf>
    <xf numFmtId="0" fontId="17" fillId="17" borderId="37" xfId="0" applyFont="1" applyFill="1" applyBorder="1" applyAlignment="1">
      <alignment horizontal="left" vertical="center" wrapText="1"/>
    </xf>
    <xf numFmtId="0" fontId="14" fillId="17" borderId="34" xfId="0" applyFont="1" applyFill="1" applyBorder="1" applyAlignment="1">
      <alignment horizontal="left" vertical="center" wrapText="1"/>
    </xf>
    <xf numFmtId="0" fontId="14" fillId="17" borderId="39" xfId="0" applyFont="1" applyFill="1" applyBorder="1" applyAlignment="1">
      <alignment horizontal="left" vertical="center" wrapText="1"/>
    </xf>
    <xf numFmtId="164" fontId="14" fillId="17" borderId="70" xfId="4" applyNumberFormat="1" applyFont="1" applyFill="1" applyBorder="1" applyAlignment="1">
      <alignment horizontal="center" vertical="center" wrapText="1"/>
    </xf>
    <xf numFmtId="164" fontId="14" fillId="17" borderId="48" xfId="4" applyNumberFormat="1" applyFont="1" applyFill="1" applyBorder="1" applyAlignment="1">
      <alignment horizontal="center" vertical="center" wrapText="1"/>
    </xf>
    <xf numFmtId="164" fontId="14" fillId="17" borderId="47" xfId="4" applyNumberFormat="1" applyFont="1" applyFill="1" applyBorder="1" applyAlignment="1">
      <alignment horizontal="center" vertical="center" wrapText="1"/>
    </xf>
    <xf numFmtId="164" fontId="14" fillId="17" borderId="71" xfId="4" applyNumberFormat="1" applyFont="1" applyFill="1" applyBorder="1" applyAlignment="1">
      <alignment horizontal="center" vertical="center" wrapText="1"/>
    </xf>
    <xf numFmtId="10" fontId="16" fillId="17" borderId="80" xfId="0" applyNumberFormat="1" applyFont="1" applyFill="1" applyBorder="1" applyAlignment="1">
      <alignment horizontal="center" vertical="center" wrapText="1"/>
    </xf>
    <xf numFmtId="0" fontId="16" fillId="17" borderId="80" xfId="0" applyFont="1" applyFill="1" applyBorder="1" applyAlignment="1">
      <alignment horizontal="center" vertical="center" wrapText="1"/>
    </xf>
    <xf numFmtId="0" fontId="16" fillId="17" borderId="81" xfId="0" applyFont="1" applyFill="1" applyBorder="1" applyAlignment="1">
      <alignment horizontal="center" vertical="center" wrapText="1"/>
    </xf>
    <xf numFmtId="10" fontId="16" fillId="17" borderId="99" xfId="0" applyNumberFormat="1" applyFont="1" applyFill="1" applyBorder="1" applyAlignment="1">
      <alignment horizontal="center" vertical="center" wrapText="1"/>
    </xf>
    <xf numFmtId="0" fontId="16" fillId="17" borderId="99" xfId="0" applyFont="1" applyFill="1" applyBorder="1" applyAlignment="1">
      <alignment horizontal="center" vertical="center" wrapText="1"/>
    </xf>
    <xf numFmtId="0" fontId="16" fillId="17" borderId="56" xfId="0" applyFont="1" applyFill="1" applyBorder="1" applyAlignment="1">
      <alignment horizontal="center" vertical="center" wrapText="1"/>
    </xf>
    <xf numFmtId="10" fontId="16" fillId="17" borderId="120" xfId="5" applyNumberFormat="1" applyFont="1" applyFill="1" applyBorder="1" applyAlignment="1">
      <alignment horizontal="center" vertical="center" wrapText="1"/>
    </xf>
    <xf numFmtId="10" fontId="16" fillId="17" borderId="121" xfId="0" applyNumberFormat="1" applyFont="1" applyFill="1" applyBorder="1" applyAlignment="1">
      <alignment horizontal="center" vertical="center" wrapText="1"/>
    </xf>
    <xf numFmtId="0" fontId="16" fillId="17" borderId="121" xfId="0" applyFont="1" applyFill="1" applyBorder="1" applyAlignment="1">
      <alignment horizontal="center" vertical="center" wrapText="1"/>
    </xf>
    <xf numFmtId="0" fontId="16" fillId="17" borderId="122" xfId="0" applyFont="1" applyFill="1" applyBorder="1" applyAlignment="1">
      <alignment horizontal="center" vertical="center" wrapText="1"/>
    </xf>
    <xf numFmtId="0" fontId="16" fillId="9" borderId="7" xfId="0" applyFont="1" applyFill="1" applyBorder="1" applyAlignment="1">
      <alignment horizontal="center" vertical="center" textRotation="90" wrapText="1"/>
    </xf>
    <xf numFmtId="10" fontId="16" fillId="17" borderId="54" xfId="5" applyNumberFormat="1" applyFont="1" applyFill="1" applyBorder="1" applyAlignment="1">
      <alignment horizontal="center" vertical="center" wrapText="1"/>
    </xf>
  </cellXfs>
  <cellStyles count="7">
    <cellStyle name="Énfasis1" xfId="2" builtinId="29"/>
    <cellStyle name="Normal" xfId="0" builtinId="0"/>
    <cellStyle name="Normal 2" xfId="5" xr:uid="{00000000-0005-0000-0000-000002000000}"/>
    <cellStyle name="Normal 2 2" xfId="3" xr:uid="{00000000-0005-0000-0000-000003000000}"/>
    <cellStyle name="Porcentaje" xfId="1" builtinId="5"/>
    <cellStyle name="Porcentaje 2" xfId="6" xr:uid="{00000000-0005-0000-0000-000005000000}"/>
    <cellStyle name="Porcentaje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84"/>
  <sheetViews>
    <sheetView tabSelected="1" zoomScale="80" zoomScaleNormal="80" workbookViewId="0">
      <pane xSplit="7" ySplit="2" topLeftCell="O691" activePane="bottomRight" state="frozen"/>
      <selection pane="topRight" activeCell="H1" sqref="H1"/>
      <selection pane="bottomLeft" activeCell="A3" sqref="A3"/>
      <selection pane="bottomRight" activeCell="AD700" sqref="AD700:AD721"/>
    </sheetView>
  </sheetViews>
  <sheetFormatPr baseColWidth="10" defaultColWidth="12.42578125" defaultRowHeight="11.25" outlineLevelCol="2" x14ac:dyDescent="0.2"/>
  <cols>
    <col min="1" max="1" width="21.42578125" style="3" customWidth="1"/>
    <col min="2" max="2" width="17" style="76" customWidth="1" outlineLevel="1"/>
    <col min="3" max="3" width="12.42578125" style="76" hidden="1" customWidth="1" outlineLevel="2"/>
    <col min="4" max="4" width="22.28515625" style="76" customWidth="1" outlineLevel="1" collapsed="1"/>
    <col min="5" max="5" width="12.42578125" style="76" hidden="1" customWidth="1" outlineLevel="2"/>
    <col min="6" max="6" width="23.42578125" style="76" customWidth="1" outlineLevel="1" collapsed="1"/>
    <col min="7" max="7" width="36.42578125" style="76" customWidth="1"/>
    <col min="8" max="8" width="12.42578125" style="76" hidden="1" customWidth="1" outlineLevel="1"/>
    <col min="9" max="9" width="21.28515625" style="76" customWidth="1" collapsed="1"/>
    <col min="10" max="10" width="23.7109375" style="76" customWidth="1"/>
    <col min="11" max="11" width="14.42578125" style="76" customWidth="1"/>
    <col min="12" max="12" width="45.5703125" style="77" customWidth="1"/>
    <col min="13" max="13" width="7.28515625" style="76" customWidth="1"/>
    <col min="14" max="14" width="4.85546875" style="76" customWidth="1"/>
    <col min="15" max="18" width="8.5703125" style="76" customWidth="1"/>
    <col min="19" max="21" width="11" style="76" hidden="1" customWidth="1"/>
    <col min="22" max="23" width="12" style="76" hidden="1" customWidth="1"/>
    <col min="24" max="28" width="12.42578125" style="76" hidden="1" customWidth="1"/>
    <col min="29" max="29" width="12.42578125" style="76" customWidth="1"/>
    <col min="30" max="30" width="29.28515625" style="76" customWidth="1"/>
    <col min="31" max="31" width="14.7109375" style="76" customWidth="1" outlineLevel="1"/>
    <col min="32" max="32" width="21.85546875" style="3" customWidth="1" outlineLevel="1"/>
    <col min="33" max="33" width="18.42578125" style="3" customWidth="1" outlineLevel="1"/>
    <col min="34" max="34" width="16.7109375" style="3" customWidth="1" outlineLevel="1"/>
    <col min="35" max="35" width="17" style="3" customWidth="1"/>
    <col min="36" max="36" width="44" style="3" hidden="1" customWidth="1" outlineLevel="2"/>
    <col min="37" max="37" width="12.42578125" style="3" customWidth="1" collapsed="1"/>
    <col min="38" max="16384" width="12.42578125" style="3"/>
  </cols>
  <sheetData>
    <row r="1" spans="1:36" ht="12" thickBot="1" x14ac:dyDescent="0.25">
      <c r="A1" s="1" t="s">
        <v>0</v>
      </c>
      <c r="B1" s="302" t="s">
        <v>1</v>
      </c>
      <c r="C1" s="303"/>
      <c r="D1" s="303"/>
      <c r="E1" s="303"/>
      <c r="F1" s="304"/>
      <c r="G1" s="305">
        <v>2022</v>
      </c>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2"/>
    </row>
    <row r="2" spans="1:36" ht="63.95" customHeight="1" thickBot="1" x14ac:dyDescent="0.25">
      <c r="A2" s="54" t="s">
        <v>2</v>
      </c>
      <c r="B2" s="66" t="s">
        <v>3</v>
      </c>
      <c r="C2" s="66" t="s">
        <v>4</v>
      </c>
      <c r="D2" s="66" t="s">
        <v>5</v>
      </c>
      <c r="E2" s="66" t="s">
        <v>6</v>
      </c>
      <c r="F2" s="58" t="s">
        <v>7</v>
      </c>
      <c r="G2" s="56" t="s">
        <v>67</v>
      </c>
      <c r="H2" s="57" t="s">
        <v>906</v>
      </c>
      <c r="I2" s="58" t="s">
        <v>8</v>
      </c>
      <c r="J2" s="58" t="s">
        <v>9</v>
      </c>
      <c r="K2" s="59" t="s">
        <v>10</v>
      </c>
      <c r="L2" s="58" t="s">
        <v>11</v>
      </c>
      <c r="M2" s="307" t="s">
        <v>12</v>
      </c>
      <c r="N2" s="308"/>
      <c r="O2" s="60">
        <v>44621</v>
      </c>
      <c r="P2" s="60">
        <v>44713</v>
      </c>
      <c r="Q2" s="60">
        <v>44805</v>
      </c>
      <c r="R2" s="60">
        <v>44896</v>
      </c>
      <c r="S2" s="62" t="s">
        <v>13</v>
      </c>
      <c r="T2" s="62" t="s">
        <v>14</v>
      </c>
      <c r="U2" s="62" t="s">
        <v>15</v>
      </c>
      <c r="V2" s="61" t="s">
        <v>16</v>
      </c>
      <c r="W2" s="54" t="s">
        <v>17</v>
      </c>
      <c r="X2" s="62" t="s">
        <v>18</v>
      </c>
      <c r="Y2" s="62" t="s">
        <v>19</v>
      </c>
      <c r="Z2" s="62" t="s">
        <v>20</v>
      </c>
      <c r="AA2" s="62" t="s">
        <v>21</v>
      </c>
      <c r="AB2" s="62" t="s">
        <v>963</v>
      </c>
      <c r="AC2" s="62" t="s">
        <v>22</v>
      </c>
      <c r="AD2" s="62" t="s">
        <v>23</v>
      </c>
      <c r="AE2" s="62" t="s">
        <v>24</v>
      </c>
      <c r="AF2" s="55" t="s">
        <v>25</v>
      </c>
      <c r="AG2" s="55" t="s">
        <v>26</v>
      </c>
      <c r="AH2" s="55" t="s">
        <v>27</v>
      </c>
      <c r="AI2" s="55" t="s">
        <v>28</v>
      </c>
      <c r="AJ2" s="66" t="s">
        <v>907</v>
      </c>
    </row>
    <row r="3" spans="1:36" s="68" customFormat="1" ht="20.100000000000001" customHeight="1" thickBot="1" x14ac:dyDescent="0.25">
      <c r="A3" s="1030" t="s">
        <v>193</v>
      </c>
      <c r="B3" s="1031" t="s">
        <v>831</v>
      </c>
      <c r="C3" s="1032"/>
      <c r="D3" s="1034" t="s">
        <v>820</v>
      </c>
      <c r="E3" s="1036"/>
      <c r="F3" s="970" t="s">
        <v>821</v>
      </c>
      <c r="G3" s="1019" t="s">
        <v>727</v>
      </c>
      <c r="H3" s="493"/>
      <c r="I3" s="1022" t="s">
        <v>728</v>
      </c>
      <c r="J3" s="1022" t="s">
        <v>729</v>
      </c>
      <c r="K3" s="1056"/>
      <c r="L3" s="1025" t="s">
        <v>730</v>
      </c>
      <c r="M3" s="514">
        <v>0.2</v>
      </c>
      <c r="N3" s="4" t="s">
        <v>32</v>
      </c>
      <c r="O3" s="43">
        <v>1</v>
      </c>
      <c r="P3" s="44">
        <v>1</v>
      </c>
      <c r="Q3" s="44">
        <v>1</v>
      </c>
      <c r="R3" s="45">
        <v>1</v>
      </c>
      <c r="S3" s="5">
        <f t="shared" ref="S3" si="0">SUM(O3:O3)*M3</f>
        <v>0.2</v>
      </c>
      <c r="T3" s="5">
        <f t="shared" ref="T3" si="1">SUM(P3:P3)*M3</f>
        <v>0.2</v>
      </c>
      <c r="U3" s="5">
        <f t="shared" ref="U3" si="2">SUM(Q3:Q3)*M3</f>
        <v>0.2</v>
      </c>
      <c r="V3" s="5">
        <f t="shared" ref="V3" si="3">SUM(R3:R3)*M3</f>
        <v>0.2</v>
      </c>
      <c r="W3" s="6">
        <f t="shared" ref="W3:W66" si="4">MAX(S3:V3)</f>
        <v>0.2</v>
      </c>
      <c r="X3" s="1100">
        <f>+S4+S6+S8+S10</f>
        <v>0</v>
      </c>
      <c r="Y3" s="1081">
        <f>+T4+T6+T8+T10</f>
        <v>0</v>
      </c>
      <c r="Z3" s="1094">
        <f>+U4+U6+U8+U10</f>
        <v>0</v>
      </c>
      <c r="AA3" s="1122">
        <f>+V4+V6+V8+V10</f>
        <v>0</v>
      </c>
      <c r="AB3" s="1081">
        <f>MAX(X3:AA10)</f>
        <v>0</v>
      </c>
      <c r="AC3" s="1118" t="s">
        <v>822</v>
      </c>
      <c r="AD3" s="1031" t="s">
        <v>852</v>
      </c>
      <c r="AE3" s="101" t="str">
        <f t="shared" ref="AE3" si="5">+IF(P4&gt;P3,"SUPERADA",IF(P4=P3,"EQUILIBRADA",IF(P4&lt;P3,"PARA MEJORAR")))</f>
        <v>PARA MEJORAR</v>
      </c>
      <c r="AF3" s="1004"/>
      <c r="AG3" s="1140"/>
      <c r="AH3" s="1031"/>
      <c r="AI3" s="976" t="s">
        <v>967</v>
      </c>
      <c r="AJ3" s="153"/>
    </row>
    <row r="4" spans="1:36" s="68" customFormat="1" ht="20.100000000000001" customHeight="1" thickBot="1" x14ac:dyDescent="0.25">
      <c r="A4" s="1030"/>
      <c r="B4" s="1031"/>
      <c r="C4" s="1032"/>
      <c r="D4" s="1034"/>
      <c r="E4" s="1036"/>
      <c r="F4" s="970"/>
      <c r="G4" s="1020"/>
      <c r="H4" s="494"/>
      <c r="I4" s="1023"/>
      <c r="J4" s="1023"/>
      <c r="K4" s="1057"/>
      <c r="L4" s="1026"/>
      <c r="M4" s="515"/>
      <c r="N4" s="7" t="s">
        <v>34</v>
      </c>
      <c r="O4" s="46">
        <v>0</v>
      </c>
      <c r="P4" s="8">
        <v>0</v>
      </c>
      <c r="Q4" s="8">
        <v>0</v>
      </c>
      <c r="R4" s="9">
        <v>0</v>
      </c>
      <c r="S4" s="10">
        <f t="shared" ref="S4" si="6">SUM(O4:O4)*M3</f>
        <v>0</v>
      </c>
      <c r="T4" s="10">
        <f t="shared" ref="T4" si="7">SUM(P4:P4)*M3</f>
        <v>0</v>
      </c>
      <c r="U4" s="10">
        <f t="shared" ref="U4" si="8">SUM(Q4:Q4)*M3</f>
        <v>0</v>
      </c>
      <c r="V4" s="10">
        <f t="shared" ref="V4" si="9">SUM(R4:R4)*M3</f>
        <v>0</v>
      </c>
      <c r="W4" s="11">
        <f t="shared" si="4"/>
        <v>0</v>
      </c>
      <c r="X4" s="1101"/>
      <c r="Y4" s="1082"/>
      <c r="Z4" s="1095"/>
      <c r="AA4" s="1123"/>
      <c r="AB4" s="1082"/>
      <c r="AC4" s="270"/>
      <c r="AD4" s="1031"/>
      <c r="AE4" s="103"/>
      <c r="AF4" s="1005"/>
      <c r="AG4" s="1140"/>
      <c r="AH4" s="1031"/>
      <c r="AI4" s="1002"/>
      <c r="AJ4" s="153"/>
    </row>
    <row r="5" spans="1:36" s="68" customFormat="1" ht="20.100000000000001" customHeight="1" thickBot="1" x14ac:dyDescent="0.25">
      <c r="A5" s="1030"/>
      <c r="B5" s="1031"/>
      <c r="C5" s="1032"/>
      <c r="D5" s="1034"/>
      <c r="E5" s="1036"/>
      <c r="F5" s="970"/>
      <c r="G5" s="1020"/>
      <c r="H5" s="494"/>
      <c r="I5" s="1023"/>
      <c r="J5" s="1023"/>
      <c r="K5" s="1057"/>
      <c r="L5" s="1027" t="s">
        <v>731</v>
      </c>
      <c r="M5" s="517">
        <v>0.2</v>
      </c>
      <c r="N5" s="4" t="s">
        <v>32</v>
      </c>
      <c r="O5" s="43">
        <v>0</v>
      </c>
      <c r="P5" s="44">
        <v>0.5</v>
      </c>
      <c r="Q5" s="44">
        <v>1</v>
      </c>
      <c r="R5" s="45">
        <v>1</v>
      </c>
      <c r="S5" s="5">
        <f t="shared" ref="S5" si="10">SUM(O5:O5)*M5</f>
        <v>0</v>
      </c>
      <c r="T5" s="5">
        <f t="shared" ref="T5" si="11">SUM(P5:P5)*M5</f>
        <v>0.1</v>
      </c>
      <c r="U5" s="5">
        <f t="shared" ref="U5" si="12">SUM(Q5:Q5)*M5</f>
        <v>0.2</v>
      </c>
      <c r="V5" s="5">
        <f t="shared" ref="V5" si="13">SUM(R5:R5)*M5</f>
        <v>0.2</v>
      </c>
      <c r="W5" s="6">
        <f t="shared" si="4"/>
        <v>0.2</v>
      </c>
      <c r="X5" s="1101"/>
      <c r="Y5" s="1082"/>
      <c r="Z5" s="1095"/>
      <c r="AA5" s="1123"/>
      <c r="AB5" s="1082"/>
      <c r="AC5" s="270"/>
      <c r="AD5" s="1031"/>
      <c r="AE5" s="101" t="str">
        <f t="shared" ref="AE5" si="14">+IF(P6&gt;P5,"SUPERADA",IF(P6=P5,"EQUILIBRADA",IF(P6&lt;P5,"PARA MEJORAR")))</f>
        <v>PARA MEJORAR</v>
      </c>
      <c r="AF5" s="1005"/>
      <c r="AG5" s="1140"/>
      <c r="AH5" s="1031"/>
      <c r="AI5" s="1002"/>
      <c r="AJ5" s="153"/>
    </row>
    <row r="6" spans="1:36" s="68" customFormat="1" ht="20.100000000000001" customHeight="1" thickBot="1" x14ac:dyDescent="0.25">
      <c r="A6" s="1030"/>
      <c r="B6" s="1031"/>
      <c r="C6" s="1032"/>
      <c r="D6" s="1034"/>
      <c r="E6" s="1036"/>
      <c r="F6" s="970"/>
      <c r="G6" s="1020"/>
      <c r="H6" s="494"/>
      <c r="I6" s="1023"/>
      <c r="J6" s="1023"/>
      <c r="K6" s="1057"/>
      <c r="L6" s="1026"/>
      <c r="M6" s="515"/>
      <c r="N6" s="7" t="s">
        <v>34</v>
      </c>
      <c r="O6" s="46">
        <v>0</v>
      </c>
      <c r="P6" s="8">
        <v>0</v>
      </c>
      <c r="Q6" s="8">
        <v>0</v>
      </c>
      <c r="R6" s="9">
        <v>0</v>
      </c>
      <c r="S6" s="10">
        <f t="shared" ref="S6" si="15">SUM(O6:O6)*M5</f>
        <v>0</v>
      </c>
      <c r="T6" s="10">
        <f t="shared" ref="T6" si="16">SUM(P6:P6)*M5</f>
        <v>0</v>
      </c>
      <c r="U6" s="10">
        <f t="shared" ref="U6" si="17">SUM(Q6:Q6)*M5</f>
        <v>0</v>
      </c>
      <c r="V6" s="10">
        <f t="shared" ref="V6" si="18">SUM(R6:R6)*M5</f>
        <v>0</v>
      </c>
      <c r="W6" s="11">
        <f t="shared" si="4"/>
        <v>0</v>
      </c>
      <c r="X6" s="1101"/>
      <c r="Y6" s="1082"/>
      <c r="Z6" s="1095"/>
      <c r="AA6" s="1123"/>
      <c r="AB6" s="1082"/>
      <c r="AC6" s="270"/>
      <c r="AD6" s="1031"/>
      <c r="AE6" s="103"/>
      <c r="AF6" s="1005"/>
      <c r="AG6" s="1140"/>
      <c r="AH6" s="1031"/>
      <c r="AI6" s="1002"/>
      <c r="AJ6" s="153"/>
    </row>
    <row r="7" spans="1:36" s="68" customFormat="1" ht="20.100000000000001" customHeight="1" thickBot="1" x14ac:dyDescent="0.25">
      <c r="A7" s="1030"/>
      <c r="B7" s="1031"/>
      <c r="C7" s="1032"/>
      <c r="D7" s="1034"/>
      <c r="E7" s="1036"/>
      <c r="F7" s="970"/>
      <c r="G7" s="1020"/>
      <c r="H7" s="494"/>
      <c r="I7" s="1023"/>
      <c r="J7" s="1023"/>
      <c r="K7" s="1057"/>
      <c r="L7" s="1027" t="s">
        <v>732</v>
      </c>
      <c r="M7" s="517">
        <v>0.4</v>
      </c>
      <c r="N7" s="4" t="s">
        <v>32</v>
      </c>
      <c r="O7" s="43">
        <v>0</v>
      </c>
      <c r="P7" s="44">
        <v>0.3</v>
      </c>
      <c r="Q7" s="44">
        <v>0.7</v>
      </c>
      <c r="R7" s="45">
        <v>1</v>
      </c>
      <c r="S7" s="5">
        <f t="shared" ref="S7" si="19">SUM(O7:O7)*M7</f>
        <v>0</v>
      </c>
      <c r="T7" s="5">
        <f t="shared" ref="T7" si="20">SUM(P7:P7)*M7</f>
        <v>0.12</v>
      </c>
      <c r="U7" s="5">
        <f t="shared" ref="U7" si="21">SUM(Q7:Q7)*M7</f>
        <v>0.27999999999999997</v>
      </c>
      <c r="V7" s="5">
        <f t="shared" ref="V7" si="22">SUM(R7:R7)*M7</f>
        <v>0.4</v>
      </c>
      <c r="W7" s="6">
        <f t="shared" si="4"/>
        <v>0.4</v>
      </c>
      <c r="X7" s="1101"/>
      <c r="Y7" s="1082"/>
      <c r="Z7" s="1095"/>
      <c r="AA7" s="1123"/>
      <c r="AB7" s="1082"/>
      <c r="AC7" s="270"/>
      <c r="AD7" s="1031"/>
      <c r="AE7" s="101" t="str">
        <f t="shared" ref="AE7" si="23">+IF(P8&gt;P7,"SUPERADA",IF(P8=P7,"EQUILIBRADA",IF(P8&lt;P7,"PARA MEJORAR")))</f>
        <v>PARA MEJORAR</v>
      </c>
      <c r="AF7" s="1005"/>
      <c r="AG7" s="1140"/>
      <c r="AH7" s="1031"/>
      <c r="AI7" s="1002"/>
      <c r="AJ7" s="153"/>
    </row>
    <row r="8" spans="1:36" s="68" customFormat="1" ht="20.100000000000001" customHeight="1" thickBot="1" x14ac:dyDescent="0.25">
      <c r="A8" s="1030"/>
      <c r="B8" s="1031"/>
      <c r="C8" s="1032"/>
      <c r="D8" s="1034"/>
      <c r="E8" s="1036"/>
      <c r="F8" s="970"/>
      <c r="G8" s="1020"/>
      <c r="H8" s="494"/>
      <c r="I8" s="1023"/>
      <c r="J8" s="1023"/>
      <c r="K8" s="1057"/>
      <c r="L8" s="1026"/>
      <c r="M8" s="515"/>
      <c r="N8" s="7" t="s">
        <v>34</v>
      </c>
      <c r="O8" s="46">
        <v>0</v>
      </c>
      <c r="P8" s="8">
        <v>0</v>
      </c>
      <c r="Q8" s="8">
        <v>0</v>
      </c>
      <c r="R8" s="9">
        <v>0</v>
      </c>
      <c r="S8" s="10">
        <f t="shared" ref="S8" si="24">SUM(O8:O8)*M7</f>
        <v>0</v>
      </c>
      <c r="T8" s="10">
        <f t="shared" ref="T8" si="25">SUM(P8:P8)*M7</f>
        <v>0</v>
      </c>
      <c r="U8" s="10">
        <f t="shared" ref="U8" si="26">SUM(Q8:Q8)*M7</f>
        <v>0</v>
      </c>
      <c r="V8" s="10">
        <f t="shared" ref="V8" si="27">SUM(R8:R8)*M7</f>
        <v>0</v>
      </c>
      <c r="W8" s="11">
        <f t="shared" si="4"/>
        <v>0</v>
      </c>
      <c r="X8" s="1101"/>
      <c r="Y8" s="1082"/>
      <c r="Z8" s="1095"/>
      <c r="AA8" s="1123"/>
      <c r="AB8" s="1082"/>
      <c r="AC8" s="270"/>
      <c r="AD8" s="1031"/>
      <c r="AE8" s="103"/>
      <c r="AF8" s="1005"/>
      <c r="AG8" s="1140"/>
      <c r="AH8" s="1031"/>
      <c r="AI8" s="1002"/>
      <c r="AJ8" s="153"/>
    </row>
    <row r="9" spans="1:36" s="68" customFormat="1" ht="20.100000000000001" customHeight="1" thickBot="1" x14ac:dyDescent="0.25">
      <c r="A9" s="1030"/>
      <c r="B9" s="1031"/>
      <c r="C9" s="1032"/>
      <c r="D9" s="1034"/>
      <c r="E9" s="1036"/>
      <c r="F9" s="970"/>
      <c r="G9" s="1020"/>
      <c r="H9" s="494"/>
      <c r="I9" s="1023"/>
      <c r="J9" s="1023"/>
      <c r="K9" s="1057"/>
      <c r="L9" s="1027" t="s">
        <v>733</v>
      </c>
      <c r="M9" s="517">
        <v>0.2</v>
      </c>
      <c r="N9" s="4" t="s">
        <v>32</v>
      </c>
      <c r="O9" s="43">
        <v>0</v>
      </c>
      <c r="P9" s="44">
        <v>0.3</v>
      </c>
      <c r="Q9" s="44">
        <v>0.7</v>
      </c>
      <c r="R9" s="45">
        <v>1</v>
      </c>
      <c r="S9" s="5">
        <f t="shared" ref="S9" si="28">SUM(O9:O9)*M9</f>
        <v>0</v>
      </c>
      <c r="T9" s="5">
        <f t="shared" ref="T9" si="29">SUM(P9:P9)*M9</f>
        <v>0.06</v>
      </c>
      <c r="U9" s="5">
        <f t="shared" ref="U9" si="30">SUM(Q9:Q9)*M9</f>
        <v>0.13999999999999999</v>
      </c>
      <c r="V9" s="5">
        <f t="shared" ref="V9" si="31">SUM(R9:R9)*M9</f>
        <v>0.2</v>
      </c>
      <c r="W9" s="6">
        <f t="shared" si="4"/>
        <v>0.2</v>
      </c>
      <c r="X9" s="1101"/>
      <c r="Y9" s="1082"/>
      <c r="Z9" s="1095"/>
      <c r="AA9" s="1123"/>
      <c r="AB9" s="1082"/>
      <c r="AC9" s="270"/>
      <c r="AD9" s="1031"/>
      <c r="AE9" s="101" t="str">
        <f t="shared" ref="AE9" si="32">+IF(P10&gt;P9,"SUPERADA",IF(P10=P9,"EQUILIBRADA",IF(P10&lt;P9,"PARA MEJORAR")))</f>
        <v>PARA MEJORAR</v>
      </c>
      <c r="AF9" s="1005"/>
      <c r="AG9" s="1140"/>
      <c r="AH9" s="1031"/>
      <c r="AI9" s="1002"/>
      <c r="AJ9" s="153"/>
    </row>
    <row r="10" spans="1:36" s="68" customFormat="1" ht="20.100000000000001" customHeight="1" thickBot="1" x14ac:dyDescent="0.25">
      <c r="A10" s="1030"/>
      <c r="B10" s="1031"/>
      <c r="C10" s="1032"/>
      <c r="D10" s="1034"/>
      <c r="E10" s="1036"/>
      <c r="F10" s="970"/>
      <c r="G10" s="1021"/>
      <c r="H10" s="495"/>
      <c r="I10" s="1024"/>
      <c r="J10" s="1024"/>
      <c r="K10" s="1058"/>
      <c r="L10" s="1028"/>
      <c r="M10" s="1029"/>
      <c r="N10" s="7" t="s">
        <v>34</v>
      </c>
      <c r="O10" s="46">
        <v>0</v>
      </c>
      <c r="P10" s="8">
        <v>0</v>
      </c>
      <c r="Q10" s="8">
        <v>0</v>
      </c>
      <c r="R10" s="9">
        <v>0</v>
      </c>
      <c r="S10" s="10">
        <f t="shared" ref="S10" si="33">SUM(O10:O10)*M9</f>
        <v>0</v>
      </c>
      <c r="T10" s="10">
        <f t="shared" ref="T10" si="34">SUM(P10:P10)*M9</f>
        <v>0</v>
      </c>
      <c r="U10" s="10">
        <f t="shared" ref="U10" si="35">SUM(Q10:Q10)*M9</f>
        <v>0</v>
      </c>
      <c r="V10" s="10">
        <f t="shared" ref="V10" si="36">SUM(R10:R10)*M9</f>
        <v>0</v>
      </c>
      <c r="W10" s="11">
        <f t="shared" si="4"/>
        <v>0</v>
      </c>
      <c r="X10" s="1102"/>
      <c r="Y10" s="1083"/>
      <c r="Z10" s="1096"/>
      <c r="AA10" s="1124"/>
      <c r="AB10" s="1083"/>
      <c r="AC10" s="270"/>
      <c r="AD10" s="1031"/>
      <c r="AE10" s="103"/>
      <c r="AF10" s="1006"/>
      <c r="AG10" s="1140"/>
      <c r="AH10" s="1031"/>
      <c r="AI10" s="1002"/>
      <c r="AJ10" s="153"/>
    </row>
    <row r="11" spans="1:36" s="68" customFormat="1" ht="20.100000000000001" customHeight="1" thickBot="1" x14ac:dyDescent="0.25">
      <c r="A11" s="1030"/>
      <c r="B11" s="1031"/>
      <c r="C11" s="1032"/>
      <c r="D11" s="1034"/>
      <c r="E11" s="1036"/>
      <c r="F11" s="970"/>
      <c r="G11" s="1019" t="s">
        <v>734</v>
      </c>
      <c r="H11" s="493"/>
      <c r="I11" s="1022" t="s">
        <v>735</v>
      </c>
      <c r="J11" s="1022" t="s">
        <v>736</v>
      </c>
      <c r="K11" s="496"/>
      <c r="L11" s="1043" t="s">
        <v>737</v>
      </c>
      <c r="M11" s="514">
        <v>0.1</v>
      </c>
      <c r="N11" s="4" t="s">
        <v>32</v>
      </c>
      <c r="O11" s="43">
        <v>0.3</v>
      </c>
      <c r="P11" s="44">
        <v>1</v>
      </c>
      <c r="Q11" s="44">
        <v>1</v>
      </c>
      <c r="R11" s="45">
        <v>1</v>
      </c>
      <c r="S11" s="5">
        <f t="shared" ref="S11" si="37">SUM(O11:O11)*M11</f>
        <v>0.03</v>
      </c>
      <c r="T11" s="5">
        <f t="shared" ref="T11" si="38">SUM(P11:P11)*M11</f>
        <v>0.1</v>
      </c>
      <c r="U11" s="5">
        <f t="shared" ref="U11" si="39">SUM(Q11:Q11)*M11</f>
        <v>0.1</v>
      </c>
      <c r="V11" s="5">
        <f t="shared" ref="V11" si="40">SUM(R11:R11)*M11</f>
        <v>0.1</v>
      </c>
      <c r="W11" s="6">
        <f t="shared" si="4"/>
        <v>0.1</v>
      </c>
      <c r="X11" s="1103">
        <f>+S12+S14+S16+S18+S20+S22</f>
        <v>0</v>
      </c>
      <c r="Y11" s="1090">
        <f>+T12+T14+T16+T18+T20+T22</f>
        <v>0</v>
      </c>
      <c r="Z11" s="1119">
        <f>+U12+U14+U16+U18+U20+U22</f>
        <v>0</v>
      </c>
      <c r="AA11" s="1125">
        <f>+V12+V14+V16+V18+V20+V22</f>
        <v>0</v>
      </c>
      <c r="AB11" s="1090">
        <f>MAX(X11:AA22)</f>
        <v>0</v>
      </c>
      <c r="AC11" s="270"/>
      <c r="AD11" s="1031"/>
      <c r="AE11" s="101" t="str">
        <f t="shared" ref="AE11" si="41">+IF(P12&gt;P11,"SUPERADA",IF(P12=P11,"EQUILIBRADA",IF(P12&lt;P11,"PARA MEJORAR")))</f>
        <v>PARA MEJORAR</v>
      </c>
      <c r="AF11" s="1007"/>
      <c r="AG11" s="1140"/>
      <c r="AH11" s="1031"/>
      <c r="AI11" s="1002"/>
      <c r="AJ11" s="189"/>
    </row>
    <row r="12" spans="1:36" s="68" customFormat="1" ht="20.100000000000001" customHeight="1" thickBot="1" x14ac:dyDescent="0.25">
      <c r="A12" s="1030"/>
      <c r="B12" s="1031"/>
      <c r="C12" s="1032"/>
      <c r="D12" s="1034"/>
      <c r="E12" s="1036"/>
      <c r="F12" s="970"/>
      <c r="G12" s="1020"/>
      <c r="H12" s="494"/>
      <c r="I12" s="1023"/>
      <c r="J12" s="1023"/>
      <c r="K12" s="497"/>
      <c r="L12" s="1044"/>
      <c r="M12" s="515"/>
      <c r="N12" s="7" t="s">
        <v>34</v>
      </c>
      <c r="O12" s="46">
        <v>0</v>
      </c>
      <c r="P12" s="8">
        <v>0</v>
      </c>
      <c r="Q12" s="8">
        <v>0</v>
      </c>
      <c r="R12" s="9">
        <v>0</v>
      </c>
      <c r="S12" s="10">
        <f t="shared" ref="S12" si="42">SUM(O12:O12)*M11</f>
        <v>0</v>
      </c>
      <c r="T12" s="10">
        <f t="shared" ref="T12" si="43">SUM(P12:P12)*M11</f>
        <v>0</v>
      </c>
      <c r="U12" s="10">
        <f t="shared" ref="U12" si="44">SUM(Q12:Q12)*M11</f>
        <v>0</v>
      </c>
      <c r="V12" s="10">
        <f t="shared" ref="V12" si="45">SUM(R12:R12)*M11</f>
        <v>0</v>
      </c>
      <c r="W12" s="11">
        <f t="shared" si="4"/>
        <v>0</v>
      </c>
      <c r="X12" s="1104"/>
      <c r="Y12" s="1091"/>
      <c r="Z12" s="1120"/>
      <c r="AA12" s="1126"/>
      <c r="AB12" s="1091"/>
      <c r="AC12" s="270"/>
      <c r="AD12" s="1031"/>
      <c r="AE12" s="103"/>
      <c r="AF12" s="1008"/>
      <c r="AG12" s="1140"/>
      <c r="AH12" s="1031"/>
      <c r="AI12" s="1002"/>
      <c r="AJ12" s="298"/>
    </row>
    <row r="13" spans="1:36" s="68" customFormat="1" ht="20.100000000000001" customHeight="1" thickBot="1" x14ac:dyDescent="0.25">
      <c r="A13" s="1030"/>
      <c r="B13" s="1031"/>
      <c r="C13" s="1032"/>
      <c r="D13" s="1034"/>
      <c r="E13" s="1036"/>
      <c r="F13" s="970"/>
      <c r="G13" s="1020"/>
      <c r="H13" s="494"/>
      <c r="I13" s="1023"/>
      <c r="J13" s="1023"/>
      <c r="K13" s="497"/>
      <c r="L13" s="1045" t="s">
        <v>738</v>
      </c>
      <c r="M13" s="517">
        <v>0.2</v>
      </c>
      <c r="N13" s="4" t="s">
        <v>32</v>
      </c>
      <c r="O13" s="43">
        <v>0</v>
      </c>
      <c r="P13" s="44">
        <v>0.7</v>
      </c>
      <c r="Q13" s="44">
        <v>1</v>
      </c>
      <c r="R13" s="45">
        <v>1</v>
      </c>
      <c r="S13" s="5">
        <f t="shared" ref="S13" si="46">SUM(O13:O13)*M13</f>
        <v>0</v>
      </c>
      <c r="T13" s="5">
        <f t="shared" ref="T13" si="47">SUM(P13:P13)*M13</f>
        <v>0.13999999999999999</v>
      </c>
      <c r="U13" s="5">
        <f t="shared" ref="U13" si="48">SUM(Q13:Q13)*M13</f>
        <v>0.2</v>
      </c>
      <c r="V13" s="5">
        <f t="shared" ref="V13" si="49">SUM(R13:R13)*M13</f>
        <v>0.2</v>
      </c>
      <c r="W13" s="6">
        <f t="shared" si="4"/>
        <v>0.2</v>
      </c>
      <c r="X13" s="1104"/>
      <c r="Y13" s="1091"/>
      <c r="Z13" s="1120"/>
      <c r="AA13" s="1126"/>
      <c r="AB13" s="1091"/>
      <c r="AC13" s="270"/>
      <c r="AD13" s="1031"/>
      <c r="AE13" s="101" t="str">
        <f t="shared" ref="AE13" si="50">+IF(P14&gt;P13,"SUPERADA",IF(P14=P13,"EQUILIBRADA",IF(P14&lt;P13,"PARA MEJORAR")))</f>
        <v>PARA MEJORAR</v>
      </c>
      <c r="AF13" s="1008"/>
      <c r="AG13" s="1140"/>
      <c r="AH13" s="1031"/>
      <c r="AI13" s="1002"/>
      <c r="AJ13" s="298"/>
    </row>
    <row r="14" spans="1:36" s="68" customFormat="1" ht="20.100000000000001" customHeight="1" thickBot="1" x14ac:dyDescent="0.25">
      <c r="A14" s="1030"/>
      <c r="B14" s="1031"/>
      <c r="C14" s="1032"/>
      <c r="D14" s="1034"/>
      <c r="E14" s="1036"/>
      <c r="F14" s="970"/>
      <c r="G14" s="1020"/>
      <c r="H14" s="494"/>
      <c r="I14" s="1023"/>
      <c r="J14" s="1023"/>
      <c r="K14" s="497"/>
      <c r="L14" s="1044"/>
      <c r="M14" s="515"/>
      <c r="N14" s="7" t="s">
        <v>34</v>
      </c>
      <c r="O14" s="46">
        <v>0</v>
      </c>
      <c r="P14" s="8">
        <v>0</v>
      </c>
      <c r="Q14" s="8">
        <v>0</v>
      </c>
      <c r="R14" s="9">
        <v>0</v>
      </c>
      <c r="S14" s="10">
        <f t="shared" ref="S14" si="51">SUM(O14:O14)*M13</f>
        <v>0</v>
      </c>
      <c r="T14" s="10">
        <f t="shared" ref="T14" si="52">SUM(P14:P14)*M13</f>
        <v>0</v>
      </c>
      <c r="U14" s="10">
        <f t="shared" ref="U14" si="53">SUM(Q14:Q14)*M13</f>
        <v>0</v>
      </c>
      <c r="V14" s="10">
        <f t="shared" ref="V14" si="54">SUM(R14:R14)*M13</f>
        <v>0</v>
      </c>
      <c r="W14" s="11">
        <f t="shared" si="4"/>
        <v>0</v>
      </c>
      <c r="X14" s="1104"/>
      <c r="Y14" s="1091"/>
      <c r="Z14" s="1120"/>
      <c r="AA14" s="1126"/>
      <c r="AB14" s="1091"/>
      <c r="AC14" s="270"/>
      <c r="AD14" s="1031"/>
      <c r="AE14" s="103"/>
      <c r="AF14" s="1008"/>
      <c r="AG14" s="1140"/>
      <c r="AH14" s="1031"/>
      <c r="AI14" s="1002"/>
      <c r="AJ14" s="298"/>
    </row>
    <row r="15" spans="1:36" s="68" customFormat="1" ht="20.100000000000001" customHeight="1" thickBot="1" x14ac:dyDescent="0.25">
      <c r="A15" s="1030"/>
      <c r="B15" s="1031"/>
      <c r="C15" s="1032"/>
      <c r="D15" s="1034"/>
      <c r="E15" s="1036"/>
      <c r="F15" s="970"/>
      <c r="G15" s="1020"/>
      <c r="H15" s="494"/>
      <c r="I15" s="1023"/>
      <c r="J15" s="1023"/>
      <c r="K15" s="497"/>
      <c r="L15" s="1045" t="s">
        <v>739</v>
      </c>
      <c r="M15" s="517">
        <v>0.2</v>
      </c>
      <c r="N15" s="4" t="s">
        <v>32</v>
      </c>
      <c r="O15" s="43">
        <v>0</v>
      </c>
      <c r="P15" s="44">
        <v>0.5</v>
      </c>
      <c r="Q15" s="44">
        <v>1</v>
      </c>
      <c r="R15" s="45">
        <v>1</v>
      </c>
      <c r="S15" s="5">
        <f t="shared" ref="S15" si="55">SUM(O15:O15)*M15</f>
        <v>0</v>
      </c>
      <c r="T15" s="5">
        <f t="shared" ref="T15" si="56">SUM(P15:P15)*M15</f>
        <v>0.1</v>
      </c>
      <c r="U15" s="5">
        <f t="shared" ref="U15" si="57">SUM(Q15:Q15)*M15</f>
        <v>0.2</v>
      </c>
      <c r="V15" s="5">
        <f t="shared" ref="V15" si="58">SUM(R15:R15)*M15</f>
        <v>0.2</v>
      </c>
      <c r="W15" s="6">
        <f t="shared" si="4"/>
        <v>0.2</v>
      </c>
      <c r="X15" s="1104"/>
      <c r="Y15" s="1091"/>
      <c r="Z15" s="1120"/>
      <c r="AA15" s="1126"/>
      <c r="AB15" s="1091"/>
      <c r="AC15" s="270"/>
      <c r="AD15" s="1031"/>
      <c r="AE15" s="101" t="str">
        <f t="shared" ref="AE15" si="59">+IF(P16&gt;P15,"SUPERADA",IF(P16=P15,"EQUILIBRADA",IF(P16&lt;P15,"PARA MEJORAR")))</f>
        <v>PARA MEJORAR</v>
      </c>
      <c r="AF15" s="1008"/>
      <c r="AG15" s="1140"/>
      <c r="AH15" s="1031"/>
      <c r="AI15" s="1002"/>
      <c r="AJ15" s="298"/>
    </row>
    <row r="16" spans="1:36" s="68" customFormat="1" ht="20.100000000000001" customHeight="1" thickBot="1" x14ac:dyDescent="0.25">
      <c r="A16" s="1030"/>
      <c r="B16" s="1031"/>
      <c r="C16" s="1032"/>
      <c r="D16" s="1034"/>
      <c r="E16" s="1036"/>
      <c r="F16" s="970"/>
      <c r="G16" s="1020"/>
      <c r="H16" s="494"/>
      <c r="I16" s="1023"/>
      <c r="J16" s="1023"/>
      <c r="K16" s="497"/>
      <c r="L16" s="1044"/>
      <c r="M16" s="515"/>
      <c r="N16" s="7" t="s">
        <v>34</v>
      </c>
      <c r="O16" s="46">
        <v>0</v>
      </c>
      <c r="P16" s="8">
        <v>0</v>
      </c>
      <c r="Q16" s="8">
        <v>0</v>
      </c>
      <c r="R16" s="9">
        <v>0</v>
      </c>
      <c r="S16" s="10">
        <f t="shared" ref="S16" si="60">SUM(O16:O16)*M15</f>
        <v>0</v>
      </c>
      <c r="T16" s="10">
        <f t="shared" ref="T16" si="61">SUM(P16:P16)*M15</f>
        <v>0</v>
      </c>
      <c r="U16" s="10">
        <f t="shared" ref="U16" si="62">SUM(Q16:Q16)*M15</f>
        <v>0</v>
      </c>
      <c r="V16" s="10">
        <f t="shared" ref="V16" si="63">SUM(R16:R16)*M15</f>
        <v>0</v>
      </c>
      <c r="W16" s="11">
        <f t="shared" si="4"/>
        <v>0</v>
      </c>
      <c r="X16" s="1104"/>
      <c r="Y16" s="1091"/>
      <c r="Z16" s="1120"/>
      <c r="AA16" s="1126"/>
      <c r="AB16" s="1091"/>
      <c r="AC16" s="270"/>
      <c r="AD16" s="1031"/>
      <c r="AE16" s="103"/>
      <c r="AF16" s="1008"/>
      <c r="AG16" s="1140"/>
      <c r="AH16" s="1031"/>
      <c r="AI16" s="1002"/>
      <c r="AJ16" s="298"/>
    </row>
    <row r="17" spans="1:36" s="68" customFormat="1" ht="20.100000000000001" customHeight="1" thickBot="1" x14ac:dyDescent="0.25">
      <c r="A17" s="1030"/>
      <c r="B17" s="1031"/>
      <c r="C17" s="1032"/>
      <c r="D17" s="1034"/>
      <c r="E17" s="1036"/>
      <c r="F17" s="970"/>
      <c r="G17" s="1020"/>
      <c r="H17" s="494"/>
      <c r="I17" s="1023"/>
      <c r="J17" s="1023"/>
      <c r="K17" s="497"/>
      <c r="L17" s="1045" t="s">
        <v>740</v>
      </c>
      <c r="M17" s="517">
        <v>0.3</v>
      </c>
      <c r="N17" s="4" t="s">
        <v>32</v>
      </c>
      <c r="O17" s="43">
        <v>0</v>
      </c>
      <c r="P17" s="44">
        <v>0</v>
      </c>
      <c r="Q17" s="44">
        <v>0.5</v>
      </c>
      <c r="R17" s="45">
        <v>1</v>
      </c>
      <c r="S17" s="5">
        <f t="shared" ref="S17" si="64">SUM(O17:O17)*M17</f>
        <v>0</v>
      </c>
      <c r="T17" s="5">
        <f t="shared" ref="T17" si="65">SUM(P17:P17)*M17</f>
        <v>0</v>
      </c>
      <c r="U17" s="5">
        <f t="shared" ref="U17" si="66">SUM(Q17:Q17)*M17</f>
        <v>0.15</v>
      </c>
      <c r="V17" s="5">
        <f t="shared" ref="V17" si="67">SUM(R17:R17)*M17</f>
        <v>0.3</v>
      </c>
      <c r="W17" s="6">
        <f t="shared" si="4"/>
        <v>0.3</v>
      </c>
      <c r="X17" s="1104"/>
      <c r="Y17" s="1091"/>
      <c r="Z17" s="1120"/>
      <c r="AA17" s="1126"/>
      <c r="AB17" s="1091"/>
      <c r="AC17" s="270"/>
      <c r="AD17" s="1031"/>
      <c r="AE17" s="101" t="str">
        <f t="shared" ref="AE17" si="68">+IF(P18&gt;P17,"SUPERADA",IF(P18=P17,"EQUILIBRADA",IF(P18&lt;P17,"PARA MEJORAR")))</f>
        <v>EQUILIBRADA</v>
      </c>
      <c r="AF17" s="1008"/>
      <c r="AG17" s="1140"/>
      <c r="AH17" s="1031"/>
      <c r="AI17" s="1002"/>
      <c r="AJ17" s="298"/>
    </row>
    <row r="18" spans="1:36" s="68" customFormat="1" ht="20.100000000000001" customHeight="1" thickBot="1" x14ac:dyDescent="0.25">
      <c r="A18" s="1030"/>
      <c r="B18" s="1031"/>
      <c r="C18" s="1032"/>
      <c r="D18" s="1034"/>
      <c r="E18" s="1036"/>
      <c r="F18" s="970"/>
      <c r="G18" s="1020"/>
      <c r="H18" s="494"/>
      <c r="I18" s="1023"/>
      <c r="J18" s="1023"/>
      <c r="K18" s="497"/>
      <c r="L18" s="1044"/>
      <c r="M18" s="515"/>
      <c r="N18" s="7" t="s">
        <v>34</v>
      </c>
      <c r="O18" s="46">
        <v>0</v>
      </c>
      <c r="P18" s="8">
        <v>0</v>
      </c>
      <c r="Q18" s="8">
        <v>0</v>
      </c>
      <c r="R18" s="9">
        <v>0</v>
      </c>
      <c r="S18" s="10">
        <f t="shared" ref="S18" si="69">SUM(O18:O18)*M17</f>
        <v>0</v>
      </c>
      <c r="T18" s="10">
        <f t="shared" ref="T18" si="70">SUM(P18:P18)*M17</f>
        <v>0</v>
      </c>
      <c r="U18" s="10">
        <f t="shared" ref="U18" si="71">SUM(Q18:Q18)*M17</f>
        <v>0</v>
      </c>
      <c r="V18" s="10">
        <f t="shared" ref="V18" si="72">SUM(R18:R18)*M17</f>
        <v>0</v>
      </c>
      <c r="W18" s="11">
        <f t="shared" si="4"/>
        <v>0</v>
      </c>
      <c r="X18" s="1104"/>
      <c r="Y18" s="1091"/>
      <c r="Z18" s="1120"/>
      <c r="AA18" s="1126"/>
      <c r="AB18" s="1091"/>
      <c r="AC18" s="270"/>
      <c r="AD18" s="1031"/>
      <c r="AE18" s="103"/>
      <c r="AF18" s="1008"/>
      <c r="AG18" s="1140"/>
      <c r="AH18" s="1031"/>
      <c r="AI18" s="1002"/>
      <c r="AJ18" s="298"/>
    </row>
    <row r="19" spans="1:36" s="68" customFormat="1" ht="20.100000000000001" customHeight="1" thickBot="1" x14ac:dyDescent="0.25">
      <c r="A19" s="1030"/>
      <c r="B19" s="1031"/>
      <c r="C19" s="1032"/>
      <c r="D19" s="1034"/>
      <c r="E19" s="1036"/>
      <c r="F19" s="970"/>
      <c r="G19" s="1020"/>
      <c r="H19" s="494"/>
      <c r="I19" s="1023"/>
      <c r="J19" s="1023"/>
      <c r="K19" s="497"/>
      <c r="L19" s="1045" t="s">
        <v>741</v>
      </c>
      <c r="M19" s="517">
        <v>0.1</v>
      </c>
      <c r="N19" s="4" t="s">
        <v>32</v>
      </c>
      <c r="O19" s="43">
        <v>0</v>
      </c>
      <c r="P19" s="44">
        <v>0</v>
      </c>
      <c r="Q19" s="44">
        <v>0</v>
      </c>
      <c r="R19" s="45">
        <v>1</v>
      </c>
      <c r="S19" s="5">
        <f t="shared" ref="S19" si="73">SUM(O19:O19)*M19</f>
        <v>0</v>
      </c>
      <c r="T19" s="5">
        <f t="shared" ref="T19" si="74">SUM(P19:P19)*M19</f>
        <v>0</v>
      </c>
      <c r="U19" s="5">
        <f t="shared" ref="U19" si="75">SUM(Q19:Q19)*M19</f>
        <v>0</v>
      </c>
      <c r="V19" s="5">
        <f t="shared" ref="V19" si="76">SUM(R19:R19)*M19</f>
        <v>0.1</v>
      </c>
      <c r="W19" s="6">
        <f t="shared" si="4"/>
        <v>0.1</v>
      </c>
      <c r="X19" s="1104"/>
      <c r="Y19" s="1091"/>
      <c r="Z19" s="1120"/>
      <c r="AA19" s="1126"/>
      <c r="AB19" s="1091"/>
      <c r="AC19" s="270"/>
      <c r="AD19" s="1031"/>
      <c r="AE19" s="101" t="str">
        <f t="shared" ref="AE19" si="77">+IF(P20&gt;P19,"SUPERADA",IF(P20=P19,"EQUILIBRADA",IF(P20&lt;P19,"PARA MEJORAR")))</f>
        <v>EQUILIBRADA</v>
      </c>
      <c r="AF19" s="1008"/>
      <c r="AG19" s="1140"/>
      <c r="AH19" s="1031"/>
      <c r="AI19" s="1002"/>
      <c r="AJ19" s="298"/>
    </row>
    <row r="20" spans="1:36" s="68" customFormat="1" ht="20.100000000000001" customHeight="1" thickBot="1" x14ac:dyDescent="0.25">
      <c r="A20" s="1030"/>
      <c r="B20" s="1031"/>
      <c r="C20" s="1032"/>
      <c r="D20" s="1034"/>
      <c r="E20" s="1036"/>
      <c r="F20" s="970"/>
      <c r="G20" s="1020"/>
      <c r="H20" s="494"/>
      <c r="I20" s="1023"/>
      <c r="J20" s="1023"/>
      <c r="K20" s="497"/>
      <c r="L20" s="1044"/>
      <c r="M20" s="515"/>
      <c r="N20" s="7" t="s">
        <v>34</v>
      </c>
      <c r="O20" s="46">
        <v>0</v>
      </c>
      <c r="P20" s="8">
        <v>0</v>
      </c>
      <c r="Q20" s="8">
        <v>0</v>
      </c>
      <c r="R20" s="9">
        <v>0</v>
      </c>
      <c r="S20" s="10">
        <f t="shared" ref="S20" si="78">SUM(O20:O20)*M19</f>
        <v>0</v>
      </c>
      <c r="T20" s="10">
        <f t="shared" ref="T20" si="79">SUM(P20:P20)*M19</f>
        <v>0</v>
      </c>
      <c r="U20" s="10">
        <f t="shared" ref="U20" si="80">SUM(Q20:Q20)*M19</f>
        <v>0</v>
      </c>
      <c r="V20" s="10">
        <f t="shared" ref="V20" si="81">SUM(R20:R20)*M19</f>
        <v>0</v>
      </c>
      <c r="W20" s="11">
        <f t="shared" si="4"/>
        <v>0</v>
      </c>
      <c r="X20" s="1104"/>
      <c r="Y20" s="1091"/>
      <c r="Z20" s="1120"/>
      <c r="AA20" s="1126"/>
      <c r="AB20" s="1091"/>
      <c r="AC20" s="270"/>
      <c r="AD20" s="1031"/>
      <c r="AE20" s="103"/>
      <c r="AF20" s="1008"/>
      <c r="AG20" s="1140"/>
      <c r="AH20" s="1031"/>
      <c r="AI20" s="1002"/>
      <c r="AJ20" s="298"/>
    </row>
    <row r="21" spans="1:36" s="68" customFormat="1" ht="20.100000000000001" customHeight="1" thickBot="1" x14ac:dyDescent="0.25">
      <c r="A21" s="1030"/>
      <c r="B21" s="1031"/>
      <c r="C21" s="1032"/>
      <c r="D21" s="1034"/>
      <c r="E21" s="1036"/>
      <c r="F21" s="970"/>
      <c r="G21" s="1020"/>
      <c r="H21" s="494"/>
      <c r="I21" s="1023"/>
      <c r="J21" s="1023"/>
      <c r="K21" s="497"/>
      <c r="L21" s="1045" t="s">
        <v>742</v>
      </c>
      <c r="M21" s="517">
        <v>0.1</v>
      </c>
      <c r="N21" s="4" t="s">
        <v>32</v>
      </c>
      <c r="O21" s="43">
        <v>0</v>
      </c>
      <c r="P21" s="44">
        <v>0</v>
      </c>
      <c r="Q21" s="44">
        <v>0</v>
      </c>
      <c r="R21" s="45">
        <v>1</v>
      </c>
      <c r="S21" s="5">
        <f t="shared" ref="S21" si="82">SUM(O21:O21)*M21</f>
        <v>0</v>
      </c>
      <c r="T21" s="5">
        <f t="shared" ref="T21" si="83">SUM(P21:P21)*M21</f>
        <v>0</v>
      </c>
      <c r="U21" s="5">
        <f t="shared" ref="U21" si="84">SUM(Q21:Q21)*M21</f>
        <v>0</v>
      </c>
      <c r="V21" s="5">
        <f t="shared" ref="V21" si="85">SUM(R21:R21)*M21</f>
        <v>0.1</v>
      </c>
      <c r="W21" s="6">
        <f t="shared" si="4"/>
        <v>0.1</v>
      </c>
      <c r="X21" s="1104"/>
      <c r="Y21" s="1091"/>
      <c r="Z21" s="1120"/>
      <c r="AA21" s="1126"/>
      <c r="AB21" s="1091"/>
      <c r="AC21" s="270"/>
      <c r="AD21" s="1031"/>
      <c r="AE21" s="101" t="str">
        <f t="shared" ref="AE21" si="86">+IF(P22&gt;P21,"SUPERADA",IF(P22=P21,"EQUILIBRADA",IF(P22&lt;P21,"PARA MEJORAR")))</f>
        <v>EQUILIBRADA</v>
      </c>
      <c r="AF21" s="1008"/>
      <c r="AG21" s="1140"/>
      <c r="AH21" s="1031"/>
      <c r="AI21" s="1002"/>
      <c r="AJ21" s="298"/>
    </row>
    <row r="22" spans="1:36" s="68" customFormat="1" ht="20.100000000000001" customHeight="1" thickBot="1" x14ac:dyDescent="0.25">
      <c r="A22" s="1030"/>
      <c r="B22" s="1031"/>
      <c r="C22" s="1032"/>
      <c r="D22" s="1034"/>
      <c r="E22" s="1036"/>
      <c r="F22" s="970"/>
      <c r="G22" s="1021"/>
      <c r="H22" s="495"/>
      <c r="I22" s="1024"/>
      <c r="J22" s="1024"/>
      <c r="K22" s="498"/>
      <c r="L22" s="1046"/>
      <c r="M22" s="1029"/>
      <c r="N22" s="7" t="s">
        <v>34</v>
      </c>
      <c r="O22" s="46">
        <v>0</v>
      </c>
      <c r="P22" s="8">
        <v>0</v>
      </c>
      <c r="Q22" s="8">
        <v>0</v>
      </c>
      <c r="R22" s="9">
        <v>0</v>
      </c>
      <c r="S22" s="10">
        <f t="shared" ref="S22" si="87">SUM(O22:O22)*M21</f>
        <v>0</v>
      </c>
      <c r="T22" s="10">
        <f t="shared" ref="T22" si="88">SUM(P22:P22)*M21</f>
        <v>0</v>
      </c>
      <c r="U22" s="10">
        <f t="shared" ref="U22" si="89">SUM(Q22:Q22)*M21</f>
        <v>0</v>
      </c>
      <c r="V22" s="10">
        <f t="shared" ref="V22" si="90">SUM(R22:R22)*M21</f>
        <v>0</v>
      </c>
      <c r="W22" s="11">
        <f t="shared" si="4"/>
        <v>0</v>
      </c>
      <c r="X22" s="1105"/>
      <c r="Y22" s="1092"/>
      <c r="Z22" s="1121"/>
      <c r="AA22" s="1127"/>
      <c r="AB22" s="1092"/>
      <c r="AC22" s="270"/>
      <c r="AD22" s="1076"/>
      <c r="AE22" s="103"/>
      <c r="AF22" s="1009"/>
      <c r="AG22" s="1140"/>
      <c r="AH22" s="1031"/>
      <c r="AI22" s="1002"/>
      <c r="AJ22" s="298"/>
    </row>
    <row r="23" spans="1:36" s="68" customFormat="1" ht="20.100000000000001" customHeight="1" thickBot="1" x14ac:dyDescent="0.25">
      <c r="A23" s="1030"/>
      <c r="B23" s="1031"/>
      <c r="C23" s="1032"/>
      <c r="D23" s="1034"/>
      <c r="E23" s="1036"/>
      <c r="F23" s="970"/>
      <c r="G23" s="490" t="s">
        <v>743</v>
      </c>
      <c r="H23" s="493"/>
      <c r="I23" s="1022" t="s">
        <v>744</v>
      </c>
      <c r="J23" s="496" t="s">
        <v>745</v>
      </c>
      <c r="K23" s="496"/>
      <c r="L23" s="512" t="s">
        <v>746</v>
      </c>
      <c r="M23" s="514">
        <v>0.1</v>
      </c>
      <c r="N23" s="4" t="s">
        <v>32</v>
      </c>
      <c r="O23" s="43">
        <v>0</v>
      </c>
      <c r="P23" s="44">
        <v>0</v>
      </c>
      <c r="Q23" s="44">
        <v>0.5</v>
      </c>
      <c r="R23" s="45">
        <v>1</v>
      </c>
      <c r="S23" s="5">
        <f t="shared" ref="S23" si="91">SUM(O23:O23)*M23</f>
        <v>0</v>
      </c>
      <c r="T23" s="5">
        <f t="shared" ref="T23" si="92">SUM(P23:P23)*M23</f>
        <v>0</v>
      </c>
      <c r="U23" s="5">
        <f t="shared" ref="U23" si="93">SUM(Q23:Q23)*M23</f>
        <v>0.05</v>
      </c>
      <c r="V23" s="5">
        <f t="shared" ref="V23" si="94">SUM(R23:R23)*M23</f>
        <v>0.1</v>
      </c>
      <c r="W23" s="6">
        <f t="shared" si="4"/>
        <v>0.1</v>
      </c>
      <c r="X23" s="1103">
        <f>+S24+S26+S28+S30</f>
        <v>0</v>
      </c>
      <c r="Y23" s="1090">
        <f>+T24+T26+T28+T30</f>
        <v>0</v>
      </c>
      <c r="Z23" s="1119">
        <f>+U24+U26+U28+U30</f>
        <v>0</v>
      </c>
      <c r="AA23" s="1125">
        <f>+V24+V26+V28+V30</f>
        <v>0</v>
      </c>
      <c r="AB23" s="1090">
        <f>MAX(X23:AA30)</f>
        <v>0</v>
      </c>
      <c r="AC23" s="270"/>
      <c r="AD23" s="1075" t="s">
        <v>853</v>
      </c>
      <c r="AE23" s="101" t="str">
        <f t="shared" ref="AE23" si="95">+IF(P24&gt;P23,"SUPERADA",IF(P24=P23,"EQUILIBRADA",IF(P24&lt;P23,"PARA MEJORAR")))</f>
        <v>EQUILIBRADA</v>
      </c>
      <c r="AF23" s="1007"/>
      <c r="AG23" s="1140"/>
      <c r="AH23" s="1031"/>
      <c r="AI23" s="1002"/>
      <c r="AJ23" s="189"/>
    </row>
    <row r="24" spans="1:36" s="68" customFormat="1" ht="20.100000000000001" customHeight="1" thickBot="1" x14ac:dyDescent="0.25">
      <c r="A24" s="1030"/>
      <c r="B24" s="1031"/>
      <c r="C24" s="1032"/>
      <c r="D24" s="1034"/>
      <c r="E24" s="1036"/>
      <c r="F24" s="970"/>
      <c r="G24" s="491"/>
      <c r="H24" s="494"/>
      <c r="I24" s="1023"/>
      <c r="J24" s="497"/>
      <c r="K24" s="497"/>
      <c r="L24" s="513"/>
      <c r="M24" s="515"/>
      <c r="N24" s="7" t="s">
        <v>34</v>
      </c>
      <c r="O24" s="46">
        <v>0</v>
      </c>
      <c r="P24" s="8">
        <v>0</v>
      </c>
      <c r="Q24" s="8">
        <v>0</v>
      </c>
      <c r="R24" s="9">
        <v>0</v>
      </c>
      <c r="S24" s="10">
        <f t="shared" ref="S24" si="96">SUM(O24:O24)*M23</f>
        <v>0</v>
      </c>
      <c r="T24" s="10">
        <f t="shared" ref="T24" si="97">SUM(P24:P24)*M23</f>
        <v>0</v>
      </c>
      <c r="U24" s="10">
        <f t="shared" ref="U24" si="98">SUM(Q24:Q24)*M23</f>
        <v>0</v>
      </c>
      <c r="V24" s="10">
        <f t="shared" ref="V24" si="99">SUM(R24:R24)*M23</f>
        <v>0</v>
      </c>
      <c r="W24" s="11">
        <f t="shared" si="4"/>
        <v>0</v>
      </c>
      <c r="X24" s="1104"/>
      <c r="Y24" s="1091"/>
      <c r="Z24" s="1120"/>
      <c r="AA24" s="1126"/>
      <c r="AB24" s="1091"/>
      <c r="AC24" s="270"/>
      <c r="AD24" s="1031"/>
      <c r="AE24" s="103"/>
      <c r="AF24" s="1008"/>
      <c r="AG24" s="1140"/>
      <c r="AH24" s="1031"/>
      <c r="AI24" s="1002"/>
      <c r="AJ24" s="298"/>
    </row>
    <row r="25" spans="1:36" s="68" customFormat="1" ht="20.100000000000001" customHeight="1" thickBot="1" x14ac:dyDescent="0.25">
      <c r="A25" s="1030"/>
      <c r="B25" s="1031"/>
      <c r="C25" s="1032"/>
      <c r="D25" s="1034"/>
      <c r="E25" s="1036"/>
      <c r="F25" s="970"/>
      <c r="G25" s="491"/>
      <c r="H25" s="494"/>
      <c r="I25" s="1023"/>
      <c r="J25" s="497"/>
      <c r="K25" s="497"/>
      <c r="L25" s="516" t="s">
        <v>747</v>
      </c>
      <c r="M25" s="517">
        <v>0.2</v>
      </c>
      <c r="N25" s="4" t="s">
        <v>32</v>
      </c>
      <c r="O25" s="43">
        <v>0</v>
      </c>
      <c r="P25" s="44">
        <v>0</v>
      </c>
      <c r="Q25" s="44">
        <v>0.2</v>
      </c>
      <c r="R25" s="45">
        <v>1</v>
      </c>
      <c r="S25" s="5">
        <f t="shared" ref="S25" si="100">SUM(O25:O25)*M25</f>
        <v>0</v>
      </c>
      <c r="T25" s="5">
        <f t="shared" ref="T25" si="101">SUM(P25:P25)*M25</f>
        <v>0</v>
      </c>
      <c r="U25" s="5">
        <f t="shared" ref="U25" si="102">SUM(Q25:Q25)*M25</f>
        <v>4.0000000000000008E-2</v>
      </c>
      <c r="V25" s="5">
        <f t="shared" ref="V25" si="103">SUM(R25:R25)*M25</f>
        <v>0.2</v>
      </c>
      <c r="W25" s="6">
        <f t="shared" si="4"/>
        <v>0.2</v>
      </c>
      <c r="X25" s="1104"/>
      <c r="Y25" s="1091"/>
      <c r="Z25" s="1120"/>
      <c r="AA25" s="1126"/>
      <c r="AB25" s="1091"/>
      <c r="AC25" s="270"/>
      <c r="AD25" s="1031"/>
      <c r="AE25" s="101" t="str">
        <f t="shared" ref="AE25" si="104">+IF(P26&gt;P25,"SUPERADA",IF(P26=P25,"EQUILIBRADA",IF(P26&lt;P25,"PARA MEJORAR")))</f>
        <v>EQUILIBRADA</v>
      </c>
      <c r="AF25" s="1008"/>
      <c r="AG25" s="1140"/>
      <c r="AH25" s="1031"/>
      <c r="AI25" s="1002"/>
      <c r="AJ25" s="298"/>
    </row>
    <row r="26" spans="1:36" s="68" customFormat="1" ht="20.100000000000001" customHeight="1" thickBot="1" x14ac:dyDescent="0.25">
      <c r="A26" s="1030"/>
      <c r="B26" s="1031"/>
      <c r="C26" s="1032"/>
      <c r="D26" s="1034"/>
      <c r="E26" s="1036"/>
      <c r="F26" s="970"/>
      <c r="G26" s="491"/>
      <c r="H26" s="494"/>
      <c r="I26" s="1023"/>
      <c r="J26" s="497"/>
      <c r="K26" s="497"/>
      <c r="L26" s="513"/>
      <c r="M26" s="515"/>
      <c r="N26" s="7" t="s">
        <v>34</v>
      </c>
      <c r="O26" s="46">
        <v>0</v>
      </c>
      <c r="P26" s="8">
        <v>0</v>
      </c>
      <c r="Q26" s="8">
        <v>0</v>
      </c>
      <c r="R26" s="9">
        <v>0</v>
      </c>
      <c r="S26" s="10">
        <f t="shared" ref="S26" si="105">SUM(O26:O26)*M25</f>
        <v>0</v>
      </c>
      <c r="T26" s="10">
        <f t="shared" ref="T26" si="106">SUM(P26:P26)*M25</f>
        <v>0</v>
      </c>
      <c r="U26" s="10">
        <f t="shared" ref="U26" si="107">SUM(Q26:Q26)*M25</f>
        <v>0</v>
      </c>
      <c r="V26" s="10">
        <f t="shared" ref="V26" si="108">SUM(R26:R26)*M25</f>
        <v>0</v>
      </c>
      <c r="W26" s="11">
        <f t="shared" si="4"/>
        <v>0</v>
      </c>
      <c r="X26" s="1104"/>
      <c r="Y26" s="1091"/>
      <c r="Z26" s="1120"/>
      <c r="AA26" s="1126"/>
      <c r="AB26" s="1091"/>
      <c r="AC26" s="270"/>
      <c r="AD26" s="1031"/>
      <c r="AE26" s="103"/>
      <c r="AF26" s="1008"/>
      <c r="AG26" s="1140"/>
      <c r="AH26" s="1031"/>
      <c r="AI26" s="1002"/>
      <c r="AJ26" s="298"/>
    </row>
    <row r="27" spans="1:36" s="68" customFormat="1" ht="20.100000000000001" customHeight="1" thickBot="1" x14ac:dyDescent="0.25">
      <c r="A27" s="1030"/>
      <c r="B27" s="1031"/>
      <c r="C27" s="1032"/>
      <c r="D27" s="1034"/>
      <c r="E27" s="1036"/>
      <c r="F27" s="970"/>
      <c r="G27" s="491"/>
      <c r="H27" s="494"/>
      <c r="I27" s="1023"/>
      <c r="J27" s="497"/>
      <c r="K27" s="497"/>
      <c r="L27" s="516" t="s">
        <v>748</v>
      </c>
      <c r="M27" s="517">
        <v>0.2</v>
      </c>
      <c r="N27" s="4" t="s">
        <v>32</v>
      </c>
      <c r="O27" s="43">
        <v>0</v>
      </c>
      <c r="P27" s="44">
        <v>0</v>
      </c>
      <c r="Q27" s="44">
        <v>0</v>
      </c>
      <c r="R27" s="45">
        <v>1</v>
      </c>
      <c r="S27" s="5">
        <f t="shared" ref="S27" si="109">SUM(O27:O27)*M27</f>
        <v>0</v>
      </c>
      <c r="T27" s="5">
        <f t="shared" ref="T27" si="110">SUM(P27:P27)*M27</f>
        <v>0</v>
      </c>
      <c r="U27" s="5">
        <f t="shared" ref="U27" si="111">SUM(Q27:Q27)*M27</f>
        <v>0</v>
      </c>
      <c r="V27" s="5">
        <f t="shared" ref="V27" si="112">SUM(R27:R27)*M27</f>
        <v>0.2</v>
      </c>
      <c r="W27" s="6">
        <f t="shared" si="4"/>
        <v>0.2</v>
      </c>
      <c r="X27" s="1104"/>
      <c r="Y27" s="1091"/>
      <c r="Z27" s="1120"/>
      <c r="AA27" s="1126"/>
      <c r="AB27" s="1091"/>
      <c r="AC27" s="270"/>
      <c r="AD27" s="1031"/>
      <c r="AE27" s="101" t="str">
        <f t="shared" ref="AE27" si="113">+IF(P28&gt;P27,"SUPERADA",IF(P28=P27,"EQUILIBRADA",IF(P28&lt;P27,"PARA MEJORAR")))</f>
        <v>EQUILIBRADA</v>
      </c>
      <c r="AF27" s="1008"/>
      <c r="AG27" s="1140"/>
      <c r="AH27" s="1031"/>
      <c r="AI27" s="1002"/>
      <c r="AJ27" s="298"/>
    </row>
    <row r="28" spans="1:36" s="68" customFormat="1" ht="20.100000000000001" customHeight="1" thickBot="1" x14ac:dyDescent="0.25">
      <c r="A28" s="1030"/>
      <c r="B28" s="1031"/>
      <c r="C28" s="1032"/>
      <c r="D28" s="1034"/>
      <c r="E28" s="1036"/>
      <c r="F28" s="970"/>
      <c r="G28" s="491"/>
      <c r="H28" s="494"/>
      <c r="I28" s="1023"/>
      <c r="J28" s="497"/>
      <c r="K28" s="497"/>
      <c r="L28" s="513"/>
      <c r="M28" s="515"/>
      <c r="N28" s="7" t="s">
        <v>34</v>
      </c>
      <c r="O28" s="46">
        <v>0</v>
      </c>
      <c r="P28" s="8">
        <v>0</v>
      </c>
      <c r="Q28" s="8">
        <v>0</v>
      </c>
      <c r="R28" s="9">
        <v>0</v>
      </c>
      <c r="S28" s="10">
        <f t="shared" ref="S28" si="114">SUM(O28:O28)*M27</f>
        <v>0</v>
      </c>
      <c r="T28" s="10">
        <f t="shared" ref="T28" si="115">SUM(P28:P28)*M27</f>
        <v>0</v>
      </c>
      <c r="U28" s="10">
        <f t="shared" ref="U28" si="116">SUM(Q28:Q28)*M27</f>
        <v>0</v>
      </c>
      <c r="V28" s="10">
        <f t="shared" ref="V28" si="117">SUM(R28:R28)*M27</f>
        <v>0</v>
      </c>
      <c r="W28" s="11">
        <f t="shared" si="4"/>
        <v>0</v>
      </c>
      <c r="X28" s="1104"/>
      <c r="Y28" s="1091"/>
      <c r="Z28" s="1120"/>
      <c r="AA28" s="1126"/>
      <c r="AB28" s="1091"/>
      <c r="AC28" s="270"/>
      <c r="AD28" s="1031"/>
      <c r="AE28" s="103"/>
      <c r="AF28" s="1008"/>
      <c r="AG28" s="1140"/>
      <c r="AH28" s="1031"/>
      <c r="AI28" s="1002"/>
      <c r="AJ28" s="298"/>
    </row>
    <row r="29" spans="1:36" s="68" customFormat="1" ht="20.100000000000001" customHeight="1" thickBot="1" x14ac:dyDescent="0.25">
      <c r="A29" s="1030"/>
      <c r="B29" s="1031"/>
      <c r="C29" s="1032"/>
      <c r="D29" s="1034"/>
      <c r="E29" s="1036"/>
      <c r="F29" s="970"/>
      <c r="G29" s="491"/>
      <c r="H29" s="494"/>
      <c r="I29" s="1023"/>
      <c r="J29" s="497"/>
      <c r="K29" s="497"/>
      <c r="L29" s="516" t="s">
        <v>749</v>
      </c>
      <c r="M29" s="517">
        <v>0.3</v>
      </c>
      <c r="N29" s="4" t="s">
        <v>32</v>
      </c>
      <c r="O29" s="43">
        <v>0</v>
      </c>
      <c r="P29" s="44">
        <v>0</v>
      </c>
      <c r="Q29" s="44">
        <v>0</v>
      </c>
      <c r="R29" s="45">
        <v>1</v>
      </c>
      <c r="S29" s="5">
        <f t="shared" ref="S29" si="118">SUM(O29:O29)*M29</f>
        <v>0</v>
      </c>
      <c r="T29" s="5">
        <f t="shared" ref="T29" si="119">SUM(P29:P29)*M29</f>
        <v>0</v>
      </c>
      <c r="U29" s="5">
        <f t="shared" ref="U29" si="120">SUM(Q29:Q29)*M29</f>
        <v>0</v>
      </c>
      <c r="V29" s="5">
        <f t="shared" ref="V29" si="121">SUM(R29:R29)*M29</f>
        <v>0.3</v>
      </c>
      <c r="W29" s="6">
        <f t="shared" si="4"/>
        <v>0.3</v>
      </c>
      <c r="X29" s="1104"/>
      <c r="Y29" s="1091"/>
      <c r="Z29" s="1120"/>
      <c r="AA29" s="1126"/>
      <c r="AB29" s="1091"/>
      <c r="AC29" s="270"/>
      <c r="AD29" s="1031"/>
      <c r="AE29" s="101" t="str">
        <f t="shared" ref="AE29" si="122">+IF(P30&gt;P29,"SUPERADA",IF(P30=P29,"EQUILIBRADA",IF(P30&lt;P29,"PARA MEJORAR")))</f>
        <v>EQUILIBRADA</v>
      </c>
      <c r="AF29" s="1008"/>
      <c r="AG29" s="1140"/>
      <c r="AH29" s="1031"/>
      <c r="AI29" s="1002"/>
      <c r="AJ29" s="298"/>
    </row>
    <row r="30" spans="1:36" s="68" customFormat="1" ht="20.100000000000001" customHeight="1" thickBot="1" x14ac:dyDescent="0.25">
      <c r="A30" s="1030"/>
      <c r="B30" s="1031"/>
      <c r="C30" s="1032"/>
      <c r="D30" s="1034"/>
      <c r="E30" s="1036"/>
      <c r="F30" s="970"/>
      <c r="G30" s="492"/>
      <c r="H30" s="495"/>
      <c r="I30" s="1024"/>
      <c r="J30" s="498"/>
      <c r="K30" s="498"/>
      <c r="L30" s="1042"/>
      <c r="M30" s="1029"/>
      <c r="N30" s="7" t="s">
        <v>34</v>
      </c>
      <c r="O30" s="46">
        <v>0</v>
      </c>
      <c r="P30" s="8">
        <v>0</v>
      </c>
      <c r="Q30" s="8">
        <v>0</v>
      </c>
      <c r="R30" s="9">
        <v>0</v>
      </c>
      <c r="S30" s="10">
        <f t="shared" ref="S30" si="123">SUM(O30:O30)*M29</f>
        <v>0</v>
      </c>
      <c r="T30" s="10">
        <f t="shared" ref="T30" si="124">SUM(P30:P30)*M29</f>
        <v>0</v>
      </c>
      <c r="U30" s="10">
        <f t="shared" ref="U30" si="125">SUM(Q30:Q30)*M29</f>
        <v>0</v>
      </c>
      <c r="V30" s="10">
        <f t="shared" ref="V30" si="126">SUM(R30:R30)*M29</f>
        <v>0</v>
      </c>
      <c r="W30" s="11">
        <f t="shared" si="4"/>
        <v>0</v>
      </c>
      <c r="X30" s="1105"/>
      <c r="Y30" s="1092"/>
      <c r="Z30" s="1121"/>
      <c r="AA30" s="1127"/>
      <c r="AB30" s="1092"/>
      <c r="AC30" s="270"/>
      <c r="AD30" s="1076"/>
      <c r="AE30" s="103"/>
      <c r="AF30" s="1009"/>
      <c r="AG30" s="1140"/>
      <c r="AH30" s="1031"/>
      <c r="AI30" s="1002"/>
      <c r="AJ30" s="298"/>
    </row>
    <row r="31" spans="1:36" s="68" customFormat="1" ht="20.100000000000001" customHeight="1" thickBot="1" x14ac:dyDescent="0.25">
      <c r="A31" s="1030"/>
      <c r="B31" s="1031"/>
      <c r="C31" s="1032"/>
      <c r="D31" s="1034"/>
      <c r="E31" s="1036"/>
      <c r="F31" s="970"/>
      <c r="G31" s="490" t="s">
        <v>750</v>
      </c>
      <c r="H31" s="493"/>
      <c r="I31" s="1022" t="s">
        <v>751</v>
      </c>
      <c r="J31" s="496" t="s">
        <v>752</v>
      </c>
      <c r="K31" s="509"/>
      <c r="L31" s="512" t="s">
        <v>753</v>
      </c>
      <c r="M31" s="514">
        <v>0.1</v>
      </c>
      <c r="N31" s="4" t="s">
        <v>32</v>
      </c>
      <c r="O31" s="43">
        <v>0</v>
      </c>
      <c r="P31" s="44">
        <v>0.25</v>
      </c>
      <c r="Q31" s="44">
        <v>0.5</v>
      </c>
      <c r="R31" s="45">
        <v>1</v>
      </c>
      <c r="S31" s="5">
        <f t="shared" ref="S31" si="127">SUM(O31:O31)*M31</f>
        <v>0</v>
      </c>
      <c r="T31" s="5">
        <f t="shared" ref="T31" si="128">SUM(P31:P31)*M31</f>
        <v>2.5000000000000001E-2</v>
      </c>
      <c r="U31" s="5">
        <f t="shared" ref="U31" si="129">SUM(Q31:Q31)*M31</f>
        <v>0.05</v>
      </c>
      <c r="V31" s="5">
        <f t="shared" ref="V31" si="130">SUM(R31:R31)*M31</f>
        <v>0.1</v>
      </c>
      <c r="W31" s="6">
        <f t="shared" si="4"/>
        <v>0.1</v>
      </c>
      <c r="X31" s="1100">
        <f>+S32+S34+S36+S38+S40+S42</f>
        <v>0</v>
      </c>
      <c r="Y31" s="1081">
        <f>+T32+T34+T36+T38+T40+T42</f>
        <v>0</v>
      </c>
      <c r="Z31" s="1094">
        <f>+U32+U34+U36+U38+U40+U42</f>
        <v>0</v>
      </c>
      <c r="AA31" s="1122">
        <f>+V32+V34+V36+V38+V40+V42</f>
        <v>0</v>
      </c>
      <c r="AB31" s="1081">
        <f>MAX(X31:AA42)</f>
        <v>0</v>
      </c>
      <c r="AC31" s="270"/>
      <c r="AD31" s="1075" t="s">
        <v>854</v>
      </c>
      <c r="AE31" s="101" t="str">
        <f t="shared" ref="AE31" si="131">+IF(P32&gt;P31,"SUPERADA",IF(P32=P31,"EQUILIBRADA",IF(P32&lt;P31,"PARA MEJORAR")))</f>
        <v>PARA MEJORAR</v>
      </c>
      <c r="AF31" s="1010"/>
      <c r="AG31" s="1140"/>
      <c r="AH31" s="1031"/>
      <c r="AI31" s="1002"/>
      <c r="AJ31" s="153" t="s">
        <v>908</v>
      </c>
    </row>
    <row r="32" spans="1:36" s="68" customFormat="1" ht="20.100000000000001" customHeight="1" thickBot="1" x14ac:dyDescent="0.25">
      <c r="A32" s="1030"/>
      <c r="B32" s="1031"/>
      <c r="C32" s="1032"/>
      <c r="D32" s="1034"/>
      <c r="E32" s="1036"/>
      <c r="F32" s="970"/>
      <c r="G32" s="491"/>
      <c r="H32" s="494"/>
      <c r="I32" s="1023"/>
      <c r="J32" s="497"/>
      <c r="K32" s="510"/>
      <c r="L32" s="513"/>
      <c r="M32" s="515"/>
      <c r="N32" s="7" t="s">
        <v>34</v>
      </c>
      <c r="O32" s="46">
        <v>0</v>
      </c>
      <c r="P32" s="8">
        <v>0</v>
      </c>
      <c r="Q32" s="8">
        <v>0</v>
      </c>
      <c r="R32" s="9">
        <v>0</v>
      </c>
      <c r="S32" s="10">
        <f t="shared" ref="S32" si="132">SUM(O32:O32)*M31</f>
        <v>0</v>
      </c>
      <c r="T32" s="10">
        <f t="shared" ref="T32" si="133">SUM(P32:P32)*M31</f>
        <v>0</v>
      </c>
      <c r="U32" s="10">
        <f t="shared" ref="U32" si="134">SUM(Q32:Q32)*M31</f>
        <v>0</v>
      </c>
      <c r="V32" s="10">
        <f t="shared" ref="V32" si="135">SUM(R32:R32)*M31</f>
        <v>0</v>
      </c>
      <c r="W32" s="11">
        <f t="shared" si="4"/>
        <v>0</v>
      </c>
      <c r="X32" s="1101"/>
      <c r="Y32" s="1082"/>
      <c r="Z32" s="1095"/>
      <c r="AA32" s="1123"/>
      <c r="AB32" s="1082"/>
      <c r="AC32" s="270"/>
      <c r="AD32" s="1031"/>
      <c r="AE32" s="103"/>
      <c r="AF32" s="1011"/>
      <c r="AG32" s="1140"/>
      <c r="AH32" s="1031"/>
      <c r="AI32" s="1002"/>
      <c r="AJ32" s="153"/>
    </row>
    <row r="33" spans="1:36" s="68" customFormat="1" ht="20.100000000000001" customHeight="1" thickBot="1" x14ac:dyDescent="0.25">
      <c r="A33" s="1030"/>
      <c r="B33" s="1031"/>
      <c r="C33" s="1032"/>
      <c r="D33" s="1034"/>
      <c r="E33" s="1036"/>
      <c r="F33" s="970"/>
      <c r="G33" s="491"/>
      <c r="H33" s="494"/>
      <c r="I33" s="1023"/>
      <c r="J33" s="497"/>
      <c r="K33" s="510"/>
      <c r="L33" s="516" t="s">
        <v>754</v>
      </c>
      <c r="M33" s="517">
        <v>0.2</v>
      </c>
      <c r="N33" s="4" t="s">
        <v>32</v>
      </c>
      <c r="O33" s="43">
        <v>0</v>
      </c>
      <c r="P33" s="44">
        <v>0</v>
      </c>
      <c r="Q33" s="44">
        <v>0</v>
      </c>
      <c r="R33" s="45">
        <v>1</v>
      </c>
      <c r="S33" s="5">
        <f t="shared" ref="S33" si="136">SUM(O33:O33)*M33</f>
        <v>0</v>
      </c>
      <c r="T33" s="5">
        <f t="shared" ref="T33" si="137">SUM(P33:P33)*M33</f>
        <v>0</v>
      </c>
      <c r="U33" s="5">
        <f t="shared" ref="U33" si="138">SUM(Q33:Q33)*M33</f>
        <v>0</v>
      </c>
      <c r="V33" s="5">
        <f t="shared" ref="V33" si="139">SUM(R33:R33)*M33</f>
        <v>0.2</v>
      </c>
      <c r="W33" s="6">
        <f t="shared" si="4"/>
        <v>0.2</v>
      </c>
      <c r="X33" s="1101"/>
      <c r="Y33" s="1082"/>
      <c r="Z33" s="1095"/>
      <c r="AA33" s="1123"/>
      <c r="AB33" s="1082"/>
      <c r="AC33" s="270"/>
      <c r="AD33" s="1031"/>
      <c r="AE33" s="101" t="str">
        <f t="shared" ref="AE33" si="140">+IF(P34&gt;P33,"SUPERADA",IF(P34=P33,"EQUILIBRADA",IF(P34&lt;P33,"PARA MEJORAR")))</f>
        <v>EQUILIBRADA</v>
      </c>
      <c r="AF33" s="1011"/>
      <c r="AG33" s="1140"/>
      <c r="AH33" s="1031"/>
      <c r="AI33" s="1002"/>
      <c r="AJ33" s="153"/>
    </row>
    <row r="34" spans="1:36" s="68" customFormat="1" ht="20.100000000000001" customHeight="1" thickBot="1" x14ac:dyDescent="0.25">
      <c r="A34" s="1030"/>
      <c r="B34" s="1031"/>
      <c r="C34" s="1032"/>
      <c r="D34" s="1034"/>
      <c r="E34" s="1036"/>
      <c r="F34" s="970"/>
      <c r="G34" s="491"/>
      <c r="H34" s="494"/>
      <c r="I34" s="1023"/>
      <c r="J34" s="497"/>
      <c r="K34" s="510"/>
      <c r="L34" s="513"/>
      <c r="M34" s="515"/>
      <c r="N34" s="7" t="s">
        <v>34</v>
      </c>
      <c r="O34" s="46">
        <v>0</v>
      </c>
      <c r="P34" s="8">
        <v>0</v>
      </c>
      <c r="Q34" s="8">
        <v>0</v>
      </c>
      <c r="R34" s="9">
        <v>0</v>
      </c>
      <c r="S34" s="10">
        <f t="shared" ref="S34" si="141">SUM(O34:O34)*M33</f>
        <v>0</v>
      </c>
      <c r="T34" s="10">
        <f t="shared" ref="T34" si="142">SUM(P34:P34)*M33</f>
        <v>0</v>
      </c>
      <c r="U34" s="10">
        <f t="shared" ref="U34" si="143">SUM(Q34:Q34)*M33</f>
        <v>0</v>
      </c>
      <c r="V34" s="10">
        <f t="shared" ref="V34" si="144">SUM(R34:R34)*M33</f>
        <v>0</v>
      </c>
      <c r="W34" s="11">
        <f t="shared" si="4"/>
        <v>0</v>
      </c>
      <c r="X34" s="1101"/>
      <c r="Y34" s="1082"/>
      <c r="Z34" s="1095"/>
      <c r="AA34" s="1123"/>
      <c r="AB34" s="1082"/>
      <c r="AC34" s="270"/>
      <c r="AD34" s="1031"/>
      <c r="AE34" s="103"/>
      <c r="AF34" s="1011"/>
      <c r="AG34" s="1140"/>
      <c r="AH34" s="1031"/>
      <c r="AI34" s="1002"/>
      <c r="AJ34" s="153"/>
    </row>
    <row r="35" spans="1:36" s="68" customFormat="1" ht="20.100000000000001" customHeight="1" thickBot="1" x14ac:dyDescent="0.25">
      <c r="A35" s="1030"/>
      <c r="B35" s="1031"/>
      <c r="C35" s="1032"/>
      <c r="D35" s="1034"/>
      <c r="E35" s="1036"/>
      <c r="F35" s="970"/>
      <c r="G35" s="491"/>
      <c r="H35" s="494"/>
      <c r="I35" s="1023"/>
      <c r="J35" s="497"/>
      <c r="K35" s="510"/>
      <c r="L35" s="516" t="s">
        <v>755</v>
      </c>
      <c r="M35" s="517">
        <v>0.2</v>
      </c>
      <c r="N35" s="4" t="s">
        <v>32</v>
      </c>
      <c r="O35" s="43">
        <v>0</v>
      </c>
      <c r="P35" s="44">
        <v>0.5</v>
      </c>
      <c r="Q35" s="44">
        <v>0.75</v>
      </c>
      <c r="R35" s="45">
        <v>1</v>
      </c>
      <c r="S35" s="5">
        <f t="shared" ref="S35" si="145">SUM(O35:O35)*M35</f>
        <v>0</v>
      </c>
      <c r="T35" s="5">
        <f t="shared" ref="T35" si="146">SUM(P35:P35)*M35</f>
        <v>0.1</v>
      </c>
      <c r="U35" s="5">
        <f t="shared" ref="U35" si="147">SUM(Q35:Q35)*M35</f>
        <v>0.15000000000000002</v>
      </c>
      <c r="V35" s="5">
        <f t="shared" ref="V35" si="148">SUM(R35:R35)*M35</f>
        <v>0.2</v>
      </c>
      <c r="W35" s="6">
        <f t="shared" si="4"/>
        <v>0.2</v>
      </c>
      <c r="X35" s="1101"/>
      <c r="Y35" s="1082"/>
      <c r="Z35" s="1095"/>
      <c r="AA35" s="1123"/>
      <c r="AB35" s="1082"/>
      <c r="AC35" s="270"/>
      <c r="AD35" s="1031"/>
      <c r="AE35" s="101" t="str">
        <f t="shared" ref="AE35" si="149">+IF(P36&gt;P35,"SUPERADA",IF(P36=P35,"EQUILIBRADA",IF(P36&lt;P35,"PARA MEJORAR")))</f>
        <v>PARA MEJORAR</v>
      </c>
      <c r="AF35" s="1011"/>
      <c r="AG35" s="1140"/>
      <c r="AH35" s="1031"/>
      <c r="AI35" s="1002"/>
      <c r="AJ35" s="153"/>
    </row>
    <row r="36" spans="1:36" s="68" customFormat="1" ht="20.100000000000001" customHeight="1" thickBot="1" x14ac:dyDescent="0.25">
      <c r="A36" s="1030"/>
      <c r="B36" s="1031"/>
      <c r="C36" s="1032"/>
      <c r="D36" s="1034"/>
      <c r="E36" s="1036"/>
      <c r="F36" s="970"/>
      <c r="G36" s="491"/>
      <c r="H36" s="494"/>
      <c r="I36" s="1023"/>
      <c r="J36" s="497"/>
      <c r="K36" s="510"/>
      <c r="L36" s="513"/>
      <c r="M36" s="515"/>
      <c r="N36" s="7" t="s">
        <v>34</v>
      </c>
      <c r="O36" s="46">
        <v>0</v>
      </c>
      <c r="P36" s="8">
        <v>0</v>
      </c>
      <c r="Q36" s="8">
        <v>0</v>
      </c>
      <c r="R36" s="9">
        <v>0</v>
      </c>
      <c r="S36" s="10">
        <f t="shared" ref="S36" si="150">SUM(O36:O36)*M35</f>
        <v>0</v>
      </c>
      <c r="T36" s="10">
        <f t="shared" ref="T36" si="151">SUM(P36:P36)*M35</f>
        <v>0</v>
      </c>
      <c r="U36" s="10">
        <f t="shared" ref="U36" si="152">SUM(Q36:Q36)*M35</f>
        <v>0</v>
      </c>
      <c r="V36" s="10">
        <f t="shared" ref="V36" si="153">SUM(R36:R36)*M35</f>
        <v>0</v>
      </c>
      <c r="W36" s="11">
        <f t="shared" si="4"/>
        <v>0</v>
      </c>
      <c r="X36" s="1101"/>
      <c r="Y36" s="1082"/>
      <c r="Z36" s="1095"/>
      <c r="AA36" s="1123"/>
      <c r="AB36" s="1082"/>
      <c r="AC36" s="270"/>
      <c r="AD36" s="1031"/>
      <c r="AE36" s="103"/>
      <c r="AF36" s="1011"/>
      <c r="AG36" s="1140"/>
      <c r="AH36" s="1031"/>
      <c r="AI36" s="1002"/>
      <c r="AJ36" s="153"/>
    </row>
    <row r="37" spans="1:36" s="68" customFormat="1" ht="20.100000000000001" customHeight="1" thickBot="1" x14ac:dyDescent="0.25">
      <c r="A37" s="1030"/>
      <c r="B37" s="1031"/>
      <c r="C37" s="1032"/>
      <c r="D37" s="1034"/>
      <c r="E37" s="1036"/>
      <c r="F37" s="970"/>
      <c r="G37" s="491"/>
      <c r="H37" s="494"/>
      <c r="I37" s="1023"/>
      <c r="J37" s="497"/>
      <c r="K37" s="510"/>
      <c r="L37" s="516" t="s">
        <v>756</v>
      </c>
      <c r="M37" s="517">
        <v>0.1</v>
      </c>
      <c r="N37" s="4" t="s">
        <v>32</v>
      </c>
      <c r="O37" s="43">
        <v>0.25</v>
      </c>
      <c r="P37" s="44">
        <v>0.75</v>
      </c>
      <c r="Q37" s="44">
        <v>1</v>
      </c>
      <c r="R37" s="45">
        <v>1</v>
      </c>
      <c r="S37" s="5">
        <f t="shared" ref="S37" si="154">SUM(O37:O37)*M37</f>
        <v>2.5000000000000001E-2</v>
      </c>
      <c r="T37" s="5">
        <f t="shared" ref="T37" si="155">SUM(P37:P37)*M37</f>
        <v>7.5000000000000011E-2</v>
      </c>
      <c r="U37" s="5">
        <f t="shared" ref="U37" si="156">SUM(Q37:Q37)*M37</f>
        <v>0.1</v>
      </c>
      <c r="V37" s="5">
        <f t="shared" ref="V37" si="157">SUM(R37:R37)*M37</f>
        <v>0.1</v>
      </c>
      <c r="W37" s="6">
        <f t="shared" si="4"/>
        <v>0.1</v>
      </c>
      <c r="X37" s="1101"/>
      <c r="Y37" s="1082"/>
      <c r="Z37" s="1095"/>
      <c r="AA37" s="1123"/>
      <c r="AB37" s="1082"/>
      <c r="AC37" s="270"/>
      <c r="AD37" s="1031"/>
      <c r="AE37" s="101" t="str">
        <f t="shared" ref="AE37" si="158">+IF(P38&gt;P37,"SUPERADA",IF(P38=P37,"EQUILIBRADA",IF(P38&lt;P37,"PARA MEJORAR")))</f>
        <v>PARA MEJORAR</v>
      </c>
      <c r="AF37" s="1011"/>
      <c r="AG37" s="1140"/>
      <c r="AH37" s="1031"/>
      <c r="AI37" s="1002"/>
      <c r="AJ37" s="153"/>
    </row>
    <row r="38" spans="1:36" s="68" customFormat="1" ht="20.100000000000001" customHeight="1" thickBot="1" x14ac:dyDescent="0.25">
      <c r="A38" s="1030"/>
      <c r="B38" s="1031"/>
      <c r="C38" s="1032"/>
      <c r="D38" s="1034"/>
      <c r="E38" s="1036"/>
      <c r="F38" s="970"/>
      <c r="G38" s="491"/>
      <c r="H38" s="494"/>
      <c r="I38" s="1023"/>
      <c r="J38" s="497"/>
      <c r="K38" s="510"/>
      <c r="L38" s="513"/>
      <c r="M38" s="515"/>
      <c r="N38" s="7" t="s">
        <v>34</v>
      </c>
      <c r="O38" s="46">
        <v>0</v>
      </c>
      <c r="P38" s="8">
        <v>0</v>
      </c>
      <c r="Q38" s="8">
        <v>0</v>
      </c>
      <c r="R38" s="9">
        <v>0</v>
      </c>
      <c r="S38" s="10">
        <f t="shared" ref="S38" si="159">SUM(O38:O38)*M37</f>
        <v>0</v>
      </c>
      <c r="T38" s="10">
        <f t="shared" ref="T38" si="160">SUM(P38:P38)*M37</f>
        <v>0</v>
      </c>
      <c r="U38" s="10">
        <f t="shared" ref="U38" si="161">SUM(Q38:Q38)*M37</f>
        <v>0</v>
      </c>
      <c r="V38" s="10">
        <f t="shared" ref="V38" si="162">SUM(R38:R38)*M37</f>
        <v>0</v>
      </c>
      <c r="W38" s="11">
        <f t="shared" si="4"/>
        <v>0</v>
      </c>
      <c r="X38" s="1101"/>
      <c r="Y38" s="1082"/>
      <c r="Z38" s="1095"/>
      <c r="AA38" s="1123"/>
      <c r="AB38" s="1082"/>
      <c r="AC38" s="270"/>
      <c r="AD38" s="1031"/>
      <c r="AE38" s="103"/>
      <c r="AF38" s="1011"/>
      <c r="AG38" s="1140"/>
      <c r="AH38" s="1031"/>
      <c r="AI38" s="1002"/>
      <c r="AJ38" s="153"/>
    </row>
    <row r="39" spans="1:36" s="68" customFormat="1" ht="20.100000000000001" customHeight="1" thickBot="1" x14ac:dyDescent="0.25">
      <c r="A39" s="1030"/>
      <c r="B39" s="1031"/>
      <c r="C39" s="1032"/>
      <c r="D39" s="1034"/>
      <c r="E39" s="1036"/>
      <c r="F39" s="970"/>
      <c r="G39" s="491"/>
      <c r="H39" s="494"/>
      <c r="I39" s="1023"/>
      <c r="J39" s="497"/>
      <c r="K39" s="510"/>
      <c r="L39" s="516" t="s">
        <v>757</v>
      </c>
      <c r="M39" s="517">
        <v>0.2</v>
      </c>
      <c r="N39" s="4" t="s">
        <v>32</v>
      </c>
      <c r="O39" s="43">
        <v>0</v>
      </c>
      <c r="P39" s="44">
        <v>0.25</v>
      </c>
      <c r="Q39" s="44">
        <v>0.5</v>
      </c>
      <c r="R39" s="45">
        <v>1</v>
      </c>
      <c r="S39" s="5">
        <f t="shared" ref="S39" si="163">SUM(O39:O39)*M39</f>
        <v>0</v>
      </c>
      <c r="T39" s="5">
        <f t="shared" ref="T39" si="164">SUM(P39:P39)*M39</f>
        <v>0.05</v>
      </c>
      <c r="U39" s="5">
        <f t="shared" ref="U39" si="165">SUM(Q39:Q39)*M39</f>
        <v>0.1</v>
      </c>
      <c r="V39" s="5">
        <f t="shared" ref="V39" si="166">SUM(R39:R39)*M39</f>
        <v>0.2</v>
      </c>
      <c r="W39" s="6">
        <f t="shared" si="4"/>
        <v>0.2</v>
      </c>
      <c r="X39" s="1101"/>
      <c r="Y39" s="1082"/>
      <c r="Z39" s="1095"/>
      <c r="AA39" s="1123"/>
      <c r="AB39" s="1082"/>
      <c r="AC39" s="270"/>
      <c r="AD39" s="1031"/>
      <c r="AE39" s="101" t="str">
        <f t="shared" ref="AE39" si="167">+IF(P40&gt;P39,"SUPERADA",IF(P40=P39,"EQUILIBRADA",IF(P40&lt;P39,"PARA MEJORAR")))</f>
        <v>PARA MEJORAR</v>
      </c>
      <c r="AF39" s="1011"/>
      <c r="AG39" s="1140"/>
      <c r="AH39" s="1031"/>
      <c r="AI39" s="1002"/>
      <c r="AJ39" s="153"/>
    </row>
    <row r="40" spans="1:36" s="68" customFormat="1" ht="20.100000000000001" customHeight="1" thickBot="1" x14ac:dyDescent="0.25">
      <c r="A40" s="1030"/>
      <c r="B40" s="1031"/>
      <c r="C40" s="1032"/>
      <c r="D40" s="1034"/>
      <c r="E40" s="1036"/>
      <c r="F40" s="970"/>
      <c r="G40" s="491"/>
      <c r="H40" s="494"/>
      <c r="I40" s="1023"/>
      <c r="J40" s="497"/>
      <c r="K40" s="510"/>
      <c r="L40" s="513"/>
      <c r="M40" s="515"/>
      <c r="N40" s="7" t="s">
        <v>34</v>
      </c>
      <c r="O40" s="46">
        <v>0</v>
      </c>
      <c r="P40" s="8">
        <v>0</v>
      </c>
      <c r="Q40" s="8">
        <v>0</v>
      </c>
      <c r="R40" s="9">
        <v>0</v>
      </c>
      <c r="S40" s="10">
        <f t="shared" ref="S40" si="168">SUM(O40:O40)*M39</f>
        <v>0</v>
      </c>
      <c r="T40" s="10">
        <f t="shared" ref="T40" si="169">SUM(P40:P40)*M39</f>
        <v>0</v>
      </c>
      <c r="U40" s="10">
        <f t="shared" ref="U40" si="170">SUM(Q40:Q40)*M39</f>
        <v>0</v>
      </c>
      <c r="V40" s="10">
        <f t="shared" ref="V40" si="171">SUM(R40:R40)*M39</f>
        <v>0</v>
      </c>
      <c r="W40" s="11">
        <f t="shared" si="4"/>
        <v>0</v>
      </c>
      <c r="X40" s="1101"/>
      <c r="Y40" s="1082"/>
      <c r="Z40" s="1095"/>
      <c r="AA40" s="1123"/>
      <c r="AB40" s="1082"/>
      <c r="AC40" s="270"/>
      <c r="AD40" s="1031"/>
      <c r="AE40" s="103"/>
      <c r="AF40" s="1011"/>
      <c r="AG40" s="1140"/>
      <c r="AH40" s="1031"/>
      <c r="AI40" s="1002"/>
      <c r="AJ40" s="153"/>
    </row>
    <row r="41" spans="1:36" s="68" customFormat="1" ht="20.100000000000001" customHeight="1" thickBot="1" x14ac:dyDescent="0.25">
      <c r="A41" s="1030"/>
      <c r="B41" s="1031"/>
      <c r="C41" s="1032"/>
      <c r="D41" s="1034"/>
      <c r="E41" s="1036"/>
      <c r="F41" s="970"/>
      <c r="G41" s="491"/>
      <c r="H41" s="494"/>
      <c r="I41" s="1023"/>
      <c r="J41" s="497"/>
      <c r="K41" s="510"/>
      <c r="L41" s="516" t="s">
        <v>758</v>
      </c>
      <c r="M41" s="517">
        <v>0.2</v>
      </c>
      <c r="N41" s="4" t="s">
        <v>32</v>
      </c>
      <c r="O41" s="43">
        <v>0</v>
      </c>
      <c r="P41" s="44">
        <v>0</v>
      </c>
      <c r="Q41" s="44">
        <v>0</v>
      </c>
      <c r="R41" s="45">
        <v>1</v>
      </c>
      <c r="S41" s="5">
        <f t="shared" ref="S41" si="172">SUM(O41:O41)*M41</f>
        <v>0</v>
      </c>
      <c r="T41" s="5">
        <f t="shared" ref="T41" si="173">SUM(P41:P41)*M41</f>
        <v>0</v>
      </c>
      <c r="U41" s="5">
        <f t="shared" ref="U41" si="174">SUM(Q41:Q41)*M41</f>
        <v>0</v>
      </c>
      <c r="V41" s="5">
        <f t="shared" ref="V41" si="175">SUM(R41:R41)*M41</f>
        <v>0.2</v>
      </c>
      <c r="W41" s="6">
        <f t="shared" si="4"/>
        <v>0.2</v>
      </c>
      <c r="X41" s="1101"/>
      <c r="Y41" s="1082"/>
      <c r="Z41" s="1095"/>
      <c r="AA41" s="1123"/>
      <c r="AB41" s="1082"/>
      <c r="AC41" s="270"/>
      <c r="AD41" s="1031"/>
      <c r="AE41" s="101" t="str">
        <f t="shared" ref="AE41" si="176">+IF(P42&gt;P41,"SUPERADA",IF(P42=P41,"EQUILIBRADA",IF(P42&lt;P41,"PARA MEJORAR")))</f>
        <v>EQUILIBRADA</v>
      </c>
      <c r="AF41" s="1011"/>
      <c r="AG41" s="1140"/>
      <c r="AH41" s="1031"/>
      <c r="AI41" s="1002"/>
      <c r="AJ41" s="153"/>
    </row>
    <row r="42" spans="1:36" s="68" customFormat="1" ht="20.100000000000001" customHeight="1" thickBot="1" x14ac:dyDescent="0.25">
      <c r="A42" s="1030"/>
      <c r="B42" s="1031"/>
      <c r="C42" s="1032"/>
      <c r="D42" s="1034"/>
      <c r="E42" s="1036"/>
      <c r="F42" s="970"/>
      <c r="G42" s="492"/>
      <c r="H42" s="495"/>
      <c r="I42" s="1024"/>
      <c r="J42" s="498"/>
      <c r="K42" s="511"/>
      <c r="L42" s="1042"/>
      <c r="M42" s="1029"/>
      <c r="N42" s="7" t="s">
        <v>34</v>
      </c>
      <c r="O42" s="46">
        <v>0</v>
      </c>
      <c r="P42" s="8">
        <v>0</v>
      </c>
      <c r="Q42" s="8">
        <v>0</v>
      </c>
      <c r="R42" s="9">
        <v>0</v>
      </c>
      <c r="S42" s="10">
        <f t="shared" ref="S42" si="177">SUM(O42:O42)*M41</f>
        <v>0</v>
      </c>
      <c r="T42" s="10">
        <f t="shared" ref="T42" si="178">SUM(P42:P42)*M41</f>
        <v>0</v>
      </c>
      <c r="U42" s="10">
        <f t="shared" ref="U42" si="179">SUM(Q42:Q42)*M41</f>
        <v>0</v>
      </c>
      <c r="V42" s="10">
        <f t="shared" ref="V42" si="180">SUM(R42:R42)*M41</f>
        <v>0</v>
      </c>
      <c r="W42" s="11">
        <f t="shared" si="4"/>
        <v>0</v>
      </c>
      <c r="X42" s="1102"/>
      <c r="Y42" s="1083"/>
      <c r="Z42" s="1096"/>
      <c r="AA42" s="1124"/>
      <c r="AB42" s="1083"/>
      <c r="AC42" s="270"/>
      <c r="AD42" s="1076"/>
      <c r="AE42" s="103"/>
      <c r="AF42" s="1012"/>
      <c r="AG42" s="1140"/>
      <c r="AH42" s="1031"/>
      <c r="AI42" s="1002"/>
      <c r="AJ42" s="153"/>
    </row>
    <row r="43" spans="1:36" s="68" customFormat="1" ht="20.100000000000001" customHeight="1" thickBot="1" x14ac:dyDescent="0.25">
      <c r="A43" s="1030"/>
      <c r="B43" s="1031"/>
      <c r="C43" s="1032"/>
      <c r="D43" s="1034"/>
      <c r="E43" s="1036"/>
      <c r="F43" s="970"/>
      <c r="G43" s="490" t="s">
        <v>759</v>
      </c>
      <c r="H43" s="493"/>
      <c r="I43" s="1022" t="s">
        <v>760</v>
      </c>
      <c r="J43" s="496" t="s">
        <v>761</v>
      </c>
      <c r="K43" s="1056"/>
      <c r="L43" s="512" t="s">
        <v>838</v>
      </c>
      <c r="M43" s="514">
        <v>0.3</v>
      </c>
      <c r="N43" s="4" t="s">
        <v>32</v>
      </c>
      <c r="O43" s="43">
        <v>0.1</v>
      </c>
      <c r="P43" s="44">
        <v>0.4</v>
      </c>
      <c r="Q43" s="44">
        <v>0.7</v>
      </c>
      <c r="R43" s="45">
        <v>1</v>
      </c>
      <c r="S43" s="5">
        <f t="shared" ref="S43" si="181">SUM(O43:O43)*M43</f>
        <v>0.03</v>
      </c>
      <c r="T43" s="5">
        <f t="shared" ref="T43" si="182">SUM(P43:P43)*M43</f>
        <v>0.12</v>
      </c>
      <c r="U43" s="5">
        <f t="shared" ref="U43" si="183">SUM(Q43:Q43)*M43</f>
        <v>0.21</v>
      </c>
      <c r="V43" s="5">
        <f t="shared" ref="V43" si="184">SUM(R43:R43)*M43</f>
        <v>0.3</v>
      </c>
      <c r="W43" s="6">
        <f t="shared" si="4"/>
        <v>0.3</v>
      </c>
      <c r="X43" s="1100">
        <f>+S44+S46+S48</f>
        <v>0</v>
      </c>
      <c r="Y43" s="1081">
        <f>+T44+T46+T48</f>
        <v>0</v>
      </c>
      <c r="Z43" s="1094">
        <f>+U44+U46+U48</f>
        <v>0</v>
      </c>
      <c r="AA43" s="1122">
        <f>+V44+V46+V48</f>
        <v>0</v>
      </c>
      <c r="AB43" s="1081">
        <f>MAX(X43:AA48)</f>
        <v>0</v>
      </c>
      <c r="AC43" s="270"/>
      <c r="AD43" s="1075" t="s">
        <v>855</v>
      </c>
      <c r="AE43" s="101" t="str">
        <f t="shared" ref="AE43" si="185">+IF(P44&gt;P43,"SUPERADA",IF(P44=P43,"EQUILIBRADA",IF(P44&lt;P43,"PARA MEJORAR")))</f>
        <v>PARA MEJORAR</v>
      </c>
      <c r="AF43" s="1004"/>
      <c r="AG43" s="1140"/>
      <c r="AH43" s="1031"/>
      <c r="AI43" s="1002"/>
      <c r="AJ43" s="189"/>
    </row>
    <row r="44" spans="1:36" s="68" customFormat="1" ht="20.100000000000001" customHeight="1" thickBot="1" x14ac:dyDescent="0.25">
      <c r="A44" s="1030"/>
      <c r="B44" s="1031"/>
      <c r="C44" s="1032"/>
      <c r="D44" s="1034"/>
      <c r="E44" s="1036"/>
      <c r="F44" s="970"/>
      <c r="G44" s="491"/>
      <c r="H44" s="494"/>
      <c r="I44" s="1023"/>
      <c r="J44" s="497"/>
      <c r="K44" s="1057"/>
      <c r="L44" s="513"/>
      <c r="M44" s="515"/>
      <c r="N44" s="7" t="s">
        <v>34</v>
      </c>
      <c r="O44" s="46">
        <v>0</v>
      </c>
      <c r="P44" s="8">
        <v>0</v>
      </c>
      <c r="Q44" s="8">
        <v>0</v>
      </c>
      <c r="R44" s="9">
        <v>0</v>
      </c>
      <c r="S44" s="10">
        <f t="shared" ref="S44" si="186">SUM(O44:O44)*M43</f>
        <v>0</v>
      </c>
      <c r="T44" s="10">
        <f t="shared" ref="T44" si="187">SUM(P44:P44)*M43</f>
        <v>0</v>
      </c>
      <c r="U44" s="10">
        <f t="shared" ref="U44" si="188">SUM(Q44:Q44)*M43</f>
        <v>0</v>
      </c>
      <c r="V44" s="10">
        <f t="shared" ref="V44" si="189">SUM(R44:R44)*M43</f>
        <v>0</v>
      </c>
      <c r="W44" s="11">
        <f t="shared" si="4"/>
        <v>0</v>
      </c>
      <c r="X44" s="1101"/>
      <c r="Y44" s="1082"/>
      <c r="Z44" s="1095"/>
      <c r="AA44" s="1123"/>
      <c r="AB44" s="1082"/>
      <c r="AC44" s="270"/>
      <c r="AD44" s="1031"/>
      <c r="AE44" s="103"/>
      <c r="AF44" s="1005"/>
      <c r="AG44" s="1140"/>
      <c r="AH44" s="1031"/>
      <c r="AI44" s="1002"/>
      <c r="AJ44" s="189"/>
    </row>
    <row r="45" spans="1:36" s="68" customFormat="1" ht="20.100000000000001" customHeight="1" thickBot="1" x14ac:dyDescent="0.25">
      <c r="A45" s="1030"/>
      <c r="B45" s="1031"/>
      <c r="C45" s="1032"/>
      <c r="D45" s="1034"/>
      <c r="E45" s="1036"/>
      <c r="F45" s="970"/>
      <c r="G45" s="491"/>
      <c r="H45" s="494"/>
      <c r="I45" s="1023"/>
      <c r="J45" s="497"/>
      <c r="K45" s="1057"/>
      <c r="L45" s="516" t="s">
        <v>762</v>
      </c>
      <c r="M45" s="517">
        <v>0.5</v>
      </c>
      <c r="N45" s="4" t="s">
        <v>32</v>
      </c>
      <c r="O45" s="43">
        <v>0.1</v>
      </c>
      <c r="P45" s="44">
        <v>0.4</v>
      </c>
      <c r="Q45" s="44">
        <v>0.7</v>
      </c>
      <c r="R45" s="45">
        <v>1</v>
      </c>
      <c r="S45" s="5">
        <f t="shared" ref="S45" si="190">SUM(O45:O45)*M45</f>
        <v>0.05</v>
      </c>
      <c r="T45" s="5">
        <f t="shared" ref="T45" si="191">SUM(P45:P45)*M45</f>
        <v>0.2</v>
      </c>
      <c r="U45" s="5">
        <f t="shared" ref="U45" si="192">SUM(Q45:Q45)*M45</f>
        <v>0.35</v>
      </c>
      <c r="V45" s="5">
        <f t="shared" ref="V45" si="193">SUM(R45:R45)*M45</f>
        <v>0.5</v>
      </c>
      <c r="W45" s="6">
        <f t="shared" si="4"/>
        <v>0.5</v>
      </c>
      <c r="X45" s="1101"/>
      <c r="Y45" s="1082"/>
      <c r="Z45" s="1095"/>
      <c r="AA45" s="1123"/>
      <c r="AB45" s="1082"/>
      <c r="AC45" s="270"/>
      <c r="AD45" s="1031"/>
      <c r="AE45" s="101" t="str">
        <f t="shared" ref="AE45" si="194">+IF(P46&gt;P45,"SUPERADA",IF(P46=P45,"EQUILIBRADA",IF(P46&lt;P45,"PARA MEJORAR")))</f>
        <v>PARA MEJORAR</v>
      </c>
      <c r="AF45" s="1005"/>
      <c r="AG45" s="1140"/>
      <c r="AH45" s="1031"/>
      <c r="AI45" s="1002"/>
      <c r="AJ45" s="189"/>
    </row>
    <row r="46" spans="1:36" s="68" customFormat="1" ht="20.100000000000001" customHeight="1" thickBot="1" x14ac:dyDescent="0.25">
      <c r="A46" s="1030"/>
      <c r="B46" s="1031"/>
      <c r="C46" s="1032"/>
      <c r="D46" s="1034"/>
      <c r="E46" s="1036"/>
      <c r="F46" s="970"/>
      <c r="G46" s="491"/>
      <c r="H46" s="494"/>
      <c r="I46" s="1023"/>
      <c r="J46" s="497"/>
      <c r="K46" s="1057"/>
      <c r="L46" s="513"/>
      <c r="M46" s="515"/>
      <c r="N46" s="7" t="s">
        <v>34</v>
      </c>
      <c r="O46" s="46">
        <v>0</v>
      </c>
      <c r="P46" s="8">
        <v>0</v>
      </c>
      <c r="Q46" s="8">
        <v>0</v>
      </c>
      <c r="R46" s="9">
        <v>0</v>
      </c>
      <c r="S46" s="10">
        <f t="shared" ref="S46" si="195">SUM(O46:O46)*M45</f>
        <v>0</v>
      </c>
      <c r="T46" s="10">
        <f t="shared" ref="T46" si="196">SUM(P46:P46)*M45</f>
        <v>0</v>
      </c>
      <c r="U46" s="10">
        <f t="shared" ref="U46" si="197">SUM(Q46:Q46)*M45</f>
        <v>0</v>
      </c>
      <c r="V46" s="10">
        <f t="shared" ref="V46" si="198">SUM(R46:R46)*M45</f>
        <v>0</v>
      </c>
      <c r="W46" s="11">
        <f t="shared" si="4"/>
        <v>0</v>
      </c>
      <c r="X46" s="1101"/>
      <c r="Y46" s="1082"/>
      <c r="Z46" s="1095"/>
      <c r="AA46" s="1123"/>
      <c r="AB46" s="1082"/>
      <c r="AC46" s="270"/>
      <c r="AD46" s="1031"/>
      <c r="AE46" s="103"/>
      <c r="AF46" s="1005"/>
      <c r="AG46" s="1140"/>
      <c r="AH46" s="1031"/>
      <c r="AI46" s="1002"/>
      <c r="AJ46" s="189"/>
    </row>
    <row r="47" spans="1:36" s="68" customFormat="1" ht="20.100000000000001" customHeight="1" thickBot="1" x14ac:dyDescent="0.25">
      <c r="A47" s="1030"/>
      <c r="B47" s="1031"/>
      <c r="C47" s="1032"/>
      <c r="D47" s="1034"/>
      <c r="E47" s="1036"/>
      <c r="F47" s="970"/>
      <c r="G47" s="491"/>
      <c r="H47" s="494"/>
      <c r="I47" s="1023"/>
      <c r="J47" s="497"/>
      <c r="K47" s="1057"/>
      <c r="L47" s="516" t="s">
        <v>763</v>
      </c>
      <c r="M47" s="517">
        <v>0.2</v>
      </c>
      <c r="N47" s="4" t="s">
        <v>32</v>
      </c>
      <c r="O47" s="43">
        <v>0.1</v>
      </c>
      <c r="P47" s="44">
        <v>0.4</v>
      </c>
      <c r="Q47" s="44">
        <v>0.7</v>
      </c>
      <c r="R47" s="45">
        <v>1</v>
      </c>
      <c r="S47" s="5">
        <f t="shared" ref="S47" si="199">SUM(O47:O47)*M47</f>
        <v>2.0000000000000004E-2</v>
      </c>
      <c r="T47" s="5">
        <f t="shared" ref="T47" si="200">SUM(P47:P47)*M47</f>
        <v>8.0000000000000016E-2</v>
      </c>
      <c r="U47" s="5">
        <f t="shared" ref="U47" si="201">SUM(Q47:Q47)*M47</f>
        <v>0.13999999999999999</v>
      </c>
      <c r="V47" s="5">
        <f t="shared" ref="V47" si="202">SUM(R47:R47)*M47</f>
        <v>0.2</v>
      </c>
      <c r="W47" s="6">
        <f t="shared" si="4"/>
        <v>0.2</v>
      </c>
      <c r="X47" s="1101"/>
      <c r="Y47" s="1082"/>
      <c r="Z47" s="1095"/>
      <c r="AA47" s="1123"/>
      <c r="AB47" s="1082"/>
      <c r="AC47" s="270"/>
      <c r="AD47" s="1031"/>
      <c r="AE47" s="101" t="str">
        <f t="shared" ref="AE47" si="203">+IF(P48&gt;P47,"SUPERADA",IF(P48=P47,"EQUILIBRADA",IF(P48&lt;P47,"PARA MEJORAR")))</f>
        <v>PARA MEJORAR</v>
      </c>
      <c r="AF47" s="1005"/>
      <c r="AG47" s="1140"/>
      <c r="AH47" s="1031"/>
      <c r="AI47" s="1002"/>
      <c r="AJ47" s="189"/>
    </row>
    <row r="48" spans="1:36" s="68" customFormat="1" ht="20.100000000000001" customHeight="1" thickBot="1" x14ac:dyDescent="0.25">
      <c r="A48" s="1030"/>
      <c r="B48" s="1031"/>
      <c r="C48" s="1032"/>
      <c r="D48" s="1034"/>
      <c r="E48" s="1036"/>
      <c r="F48" s="970"/>
      <c r="G48" s="492"/>
      <c r="H48" s="495"/>
      <c r="I48" s="1024"/>
      <c r="J48" s="498"/>
      <c r="K48" s="1058"/>
      <c r="L48" s="1042"/>
      <c r="M48" s="1029"/>
      <c r="N48" s="7" t="s">
        <v>34</v>
      </c>
      <c r="O48" s="46">
        <v>0</v>
      </c>
      <c r="P48" s="8">
        <v>0</v>
      </c>
      <c r="Q48" s="8">
        <v>0</v>
      </c>
      <c r="R48" s="9">
        <v>0</v>
      </c>
      <c r="S48" s="10">
        <f t="shared" ref="S48" si="204">SUM(O48:O48)*M47</f>
        <v>0</v>
      </c>
      <c r="T48" s="10">
        <f t="shared" ref="T48" si="205">SUM(P48:P48)*M47</f>
        <v>0</v>
      </c>
      <c r="U48" s="10">
        <f t="shared" ref="U48" si="206">SUM(Q48:Q48)*M47</f>
        <v>0</v>
      </c>
      <c r="V48" s="10">
        <f t="shared" ref="V48" si="207">SUM(R48:R48)*M47</f>
        <v>0</v>
      </c>
      <c r="W48" s="11">
        <f t="shared" si="4"/>
        <v>0</v>
      </c>
      <c r="X48" s="1102"/>
      <c r="Y48" s="1083"/>
      <c r="Z48" s="1096"/>
      <c r="AA48" s="1124"/>
      <c r="AB48" s="1083"/>
      <c r="AC48" s="270"/>
      <c r="AD48" s="1031"/>
      <c r="AE48" s="103"/>
      <c r="AF48" s="1006"/>
      <c r="AG48" s="1140"/>
      <c r="AH48" s="1031"/>
      <c r="AI48" s="1002"/>
      <c r="AJ48" s="189"/>
    </row>
    <row r="49" spans="1:36" s="68" customFormat="1" ht="20.100000000000001" customHeight="1" x14ac:dyDescent="0.2">
      <c r="A49" s="1030"/>
      <c r="B49" s="1031"/>
      <c r="C49" s="1032"/>
      <c r="D49" s="1034"/>
      <c r="E49" s="1036"/>
      <c r="F49" s="970"/>
      <c r="G49" s="490" t="s">
        <v>764</v>
      </c>
      <c r="H49" s="493"/>
      <c r="I49" s="496" t="s">
        <v>765</v>
      </c>
      <c r="J49" s="496" t="s">
        <v>766</v>
      </c>
      <c r="K49" s="1013"/>
      <c r="L49" s="1048" t="s">
        <v>767</v>
      </c>
      <c r="M49" s="1050">
        <v>0.25</v>
      </c>
      <c r="N49" s="4" t="s">
        <v>32</v>
      </c>
      <c r="O49" s="43">
        <v>0.25</v>
      </c>
      <c r="P49" s="44">
        <v>0.5</v>
      </c>
      <c r="Q49" s="44">
        <v>0.75</v>
      </c>
      <c r="R49" s="45">
        <v>1</v>
      </c>
      <c r="S49" s="5">
        <f t="shared" ref="S49" si="208">SUM(O49:O49)*M49</f>
        <v>6.25E-2</v>
      </c>
      <c r="T49" s="5">
        <f t="shared" ref="T49" si="209">SUM(P49:P49)*M49</f>
        <v>0.125</v>
      </c>
      <c r="U49" s="5">
        <f t="shared" ref="U49" si="210">SUM(Q49:Q49)*M49</f>
        <v>0.1875</v>
      </c>
      <c r="V49" s="5">
        <f t="shared" ref="V49" si="211">SUM(R49:R49)*M49</f>
        <v>0.25</v>
      </c>
      <c r="W49" s="6">
        <f t="shared" si="4"/>
        <v>0.25</v>
      </c>
      <c r="X49" s="1106">
        <f>+S50+S52+S54+S56</f>
        <v>0</v>
      </c>
      <c r="Y49" s="1084">
        <f>+T50+T52+T54+T56</f>
        <v>0</v>
      </c>
      <c r="Z49" s="1134">
        <f>+U50+U52+U54+U56</f>
        <v>0</v>
      </c>
      <c r="AA49" s="1128">
        <f>+V50+V52+V54+V56</f>
        <v>0</v>
      </c>
      <c r="AB49" s="1112">
        <f>MAX(X49:AA56)</f>
        <v>0</v>
      </c>
      <c r="AC49" s="270"/>
      <c r="AD49" s="1075" t="s">
        <v>856</v>
      </c>
      <c r="AE49" s="101" t="str">
        <f t="shared" ref="AE49" si="212">+IF(P50&gt;P49,"SUPERADA",IF(P50=P49,"EQUILIBRADA",IF(P50&lt;P49,"PARA MEJORAR")))</f>
        <v>PARA MEJORAR</v>
      </c>
      <c r="AF49" s="1013"/>
      <c r="AG49" s="1140"/>
      <c r="AH49" s="1031"/>
      <c r="AI49" s="1002"/>
      <c r="AJ49" s="299" t="s">
        <v>909</v>
      </c>
    </row>
    <row r="50" spans="1:36" s="68" customFormat="1" ht="20.100000000000001" customHeight="1" thickBot="1" x14ac:dyDescent="0.25">
      <c r="A50" s="1030"/>
      <c r="B50" s="1031"/>
      <c r="C50" s="1032"/>
      <c r="D50" s="1034"/>
      <c r="E50" s="1036"/>
      <c r="F50" s="970"/>
      <c r="G50" s="491"/>
      <c r="H50" s="494"/>
      <c r="I50" s="497"/>
      <c r="J50" s="497"/>
      <c r="K50" s="1014"/>
      <c r="L50" s="1049"/>
      <c r="M50" s="1051"/>
      <c r="N50" s="7" t="s">
        <v>34</v>
      </c>
      <c r="O50" s="46">
        <v>0</v>
      </c>
      <c r="P50" s="8">
        <v>0</v>
      </c>
      <c r="Q50" s="8">
        <v>0</v>
      </c>
      <c r="R50" s="9">
        <v>0</v>
      </c>
      <c r="S50" s="10">
        <f t="shared" ref="S50" si="213">SUM(O50:O50)*M49</f>
        <v>0</v>
      </c>
      <c r="T50" s="10">
        <f t="shared" ref="T50" si="214">SUM(P50:P50)*M49</f>
        <v>0</v>
      </c>
      <c r="U50" s="10">
        <f t="shared" ref="U50" si="215">SUM(Q50:Q50)*M49</f>
        <v>0</v>
      </c>
      <c r="V50" s="10">
        <f t="shared" ref="V50" si="216">SUM(R50:R50)*M49</f>
        <v>0</v>
      </c>
      <c r="W50" s="11">
        <f t="shared" si="4"/>
        <v>0</v>
      </c>
      <c r="X50" s="1107"/>
      <c r="Y50" s="1085"/>
      <c r="Z50" s="1135"/>
      <c r="AA50" s="1129"/>
      <c r="AB50" s="1113"/>
      <c r="AC50" s="270"/>
      <c r="AD50" s="1031"/>
      <c r="AE50" s="103"/>
      <c r="AF50" s="1014"/>
      <c r="AG50" s="1140"/>
      <c r="AH50" s="1031"/>
      <c r="AI50" s="1002"/>
      <c r="AJ50" s="300"/>
    </row>
    <row r="51" spans="1:36" s="68" customFormat="1" ht="20.100000000000001" customHeight="1" x14ac:dyDescent="0.2">
      <c r="A51" s="1030"/>
      <c r="B51" s="1031"/>
      <c r="C51" s="1032"/>
      <c r="D51" s="1034"/>
      <c r="E51" s="1036"/>
      <c r="F51" s="970"/>
      <c r="G51" s="491"/>
      <c r="H51" s="494"/>
      <c r="I51" s="497"/>
      <c r="J51" s="497"/>
      <c r="K51" s="1014"/>
      <c r="L51" s="1052" t="s">
        <v>768</v>
      </c>
      <c r="M51" s="1053">
        <v>0.25</v>
      </c>
      <c r="N51" s="4" t="s">
        <v>32</v>
      </c>
      <c r="O51" s="43">
        <v>0.25</v>
      </c>
      <c r="P51" s="44">
        <v>0.5</v>
      </c>
      <c r="Q51" s="44">
        <v>0.75</v>
      </c>
      <c r="R51" s="45">
        <v>1</v>
      </c>
      <c r="S51" s="5">
        <f t="shared" ref="S51" si="217">SUM(O51:O51)*M51</f>
        <v>6.25E-2</v>
      </c>
      <c r="T51" s="5">
        <f t="shared" ref="T51" si="218">SUM(P51:P51)*M51</f>
        <v>0.125</v>
      </c>
      <c r="U51" s="5">
        <f t="shared" ref="U51" si="219">SUM(Q51:Q51)*M51</f>
        <v>0.1875</v>
      </c>
      <c r="V51" s="5">
        <f t="shared" ref="V51" si="220">SUM(R51:R51)*M51</f>
        <v>0.25</v>
      </c>
      <c r="W51" s="6">
        <f t="shared" si="4"/>
        <v>0.25</v>
      </c>
      <c r="X51" s="1107"/>
      <c r="Y51" s="1085"/>
      <c r="Z51" s="1135"/>
      <c r="AA51" s="1129"/>
      <c r="AB51" s="1113"/>
      <c r="AC51" s="270"/>
      <c r="AD51" s="1031"/>
      <c r="AE51" s="101" t="str">
        <f t="shared" ref="AE51" si="221">+IF(P52&gt;P51,"SUPERADA",IF(P52=P51,"EQUILIBRADA",IF(P52&lt;P51,"PARA MEJORAR")))</f>
        <v>PARA MEJORAR</v>
      </c>
      <c r="AF51" s="1014"/>
      <c r="AG51" s="1140"/>
      <c r="AH51" s="1031"/>
      <c r="AI51" s="1002"/>
      <c r="AJ51" s="300"/>
    </row>
    <row r="52" spans="1:36" s="68" customFormat="1" ht="20.100000000000001" customHeight="1" thickBot="1" x14ac:dyDescent="0.25">
      <c r="A52" s="1030"/>
      <c r="B52" s="1031"/>
      <c r="C52" s="1032"/>
      <c r="D52" s="1034"/>
      <c r="E52" s="1036"/>
      <c r="F52" s="970"/>
      <c r="G52" s="491"/>
      <c r="H52" s="494"/>
      <c r="I52" s="1047"/>
      <c r="J52" s="1047"/>
      <c r="K52" s="1014"/>
      <c r="L52" s="1049" t="s">
        <v>769</v>
      </c>
      <c r="M52" s="1051"/>
      <c r="N52" s="7" t="s">
        <v>34</v>
      </c>
      <c r="O52" s="46">
        <v>0</v>
      </c>
      <c r="P52" s="8">
        <v>0</v>
      </c>
      <c r="Q52" s="8">
        <v>0</v>
      </c>
      <c r="R52" s="9">
        <v>0</v>
      </c>
      <c r="S52" s="10">
        <f t="shared" ref="S52" si="222">SUM(O52:O52)*M51</f>
        <v>0</v>
      </c>
      <c r="T52" s="10">
        <f t="shared" ref="T52" si="223">SUM(P52:P52)*M51</f>
        <v>0</v>
      </c>
      <c r="U52" s="10">
        <f t="shared" ref="U52" si="224">SUM(Q52:Q52)*M51</f>
        <v>0</v>
      </c>
      <c r="V52" s="10">
        <f t="shared" ref="V52" si="225">SUM(R52:R52)*M51</f>
        <v>0</v>
      </c>
      <c r="W52" s="11">
        <f t="shared" si="4"/>
        <v>0</v>
      </c>
      <c r="X52" s="1107"/>
      <c r="Y52" s="1085"/>
      <c r="Z52" s="1135"/>
      <c r="AA52" s="1129"/>
      <c r="AB52" s="1113"/>
      <c r="AC52" s="270"/>
      <c r="AD52" s="1031"/>
      <c r="AE52" s="103"/>
      <c r="AF52" s="1014"/>
      <c r="AG52" s="1140"/>
      <c r="AH52" s="1031"/>
      <c r="AI52" s="1002"/>
      <c r="AJ52" s="300"/>
    </row>
    <row r="53" spans="1:36" s="68" customFormat="1" ht="20.100000000000001" customHeight="1" x14ac:dyDescent="0.2">
      <c r="A53" s="1030"/>
      <c r="B53" s="1031"/>
      <c r="C53" s="1032"/>
      <c r="D53" s="1034"/>
      <c r="E53" s="1036"/>
      <c r="F53" s="970"/>
      <c r="G53" s="491"/>
      <c r="H53" s="494"/>
      <c r="I53" s="1009" t="s">
        <v>770</v>
      </c>
      <c r="J53" s="1009" t="s">
        <v>771</v>
      </c>
      <c r="K53" s="1014"/>
      <c r="L53" s="1052" t="s">
        <v>772</v>
      </c>
      <c r="M53" s="1053">
        <v>0.25</v>
      </c>
      <c r="N53" s="4" t="s">
        <v>32</v>
      </c>
      <c r="O53" s="43">
        <v>0.25</v>
      </c>
      <c r="P53" s="44">
        <v>0.5</v>
      </c>
      <c r="Q53" s="44">
        <v>0.75</v>
      </c>
      <c r="R53" s="45">
        <v>1</v>
      </c>
      <c r="S53" s="5">
        <f t="shared" ref="S53" si="226">SUM(O53:O53)*M53</f>
        <v>6.25E-2</v>
      </c>
      <c r="T53" s="5">
        <f t="shared" ref="T53" si="227">SUM(P53:P53)*M53</f>
        <v>0.125</v>
      </c>
      <c r="U53" s="5">
        <f t="shared" ref="U53" si="228">SUM(Q53:Q53)*M53</f>
        <v>0.1875</v>
      </c>
      <c r="V53" s="5">
        <f t="shared" ref="V53" si="229">SUM(R53:R53)*M53</f>
        <v>0.25</v>
      </c>
      <c r="W53" s="6">
        <f t="shared" si="4"/>
        <v>0.25</v>
      </c>
      <c r="X53" s="1107"/>
      <c r="Y53" s="1085"/>
      <c r="Z53" s="1135"/>
      <c r="AA53" s="1129"/>
      <c r="AB53" s="1113"/>
      <c r="AC53" s="270"/>
      <c r="AD53" s="1031"/>
      <c r="AE53" s="101" t="str">
        <f t="shared" ref="AE53" si="230">+IF(P54&gt;P53,"SUPERADA",IF(P54=P53,"EQUILIBRADA",IF(P54&lt;P53,"PARA MEJORAR")))</f>
        <v>PARA MEJORAR</v>
      </c>
      <c r="AF53" s="1014"/>
      <c r="AG53" s="1140"/>
      <c r="AH53" s="1031"/>
      <c r="AI53" s="1002"/>
      <c r="AJ53" s="300"/>
    </row>
    <row r="54" spans="1:36" s="68" customFormat="1" ht="20.100000000000001" customHeight="1" thickBot="1" x14ac:dyDescent="0.25">
      <c r="A54" s="1030"/>
      <c r="B54" s="1031"/>
      <c r="C54" s="1032"/>
      <c r="D54" s="1034"/>
      <c r="E54" s="1036"/>
      <c r="F54" s="970"/>
      <c r="G54" s="491"/>
      <c r="H54" s="494"/>
      <c r="I54" s="497"/>
      <c r="J54" s="497"/>
      <c r="K54" s="1014"/>
      <c r="L54" s="1049"/>
      <c r="M54" s="1051"/>
      <c r="N54" s="7" t="s">
        <v>34</v>
      </c>
      <c r="O54" s="46">
        <v>0</v>
      </c>
      <c r="P54" s="8">
        <v>0</v>
      </c>
      <c r="Q54" s="8">
        <v>0</v>
      </c>
      <c r="R54" s="9">
        <v>0</v>
      </c>
      <c r="S54" s="10">
        <f t="shared" ref="S54" si="231">SUM(O54:O54)*M53</f>
        <v>0</v>
      </c>
      <c r="T54" s="10">
        <f t="shared" ref="T54" si="232">SUM(P54:P54)*M53</f>
        <v>0</v>
      </c>
      <c r="U54" s="10">
        <f t="shared" ref="U54" si="233">SUM(Q54:Q54)*M53</f>
        <v>0</v>
      </c>
      <c r="V54" s="10">
        <f t="shared" ref="V54" si="234">SUM(R54:R54)*M53</f>
        <v>0</v>
      </c>
      <c r="W54" s="11">
        <f t="shared" si="4"/>
        <v>0</v>
      </c>
      <c r="X54" s="1107"/>
      <c r="Y54" s="1085"/>
      <c r="Z54" s="1135"/>
      <c r="AA54" s="1129"/>
      <c r="AB54" s="1113"/>
      <c r="AC54" s="270"/>
      <c r="AD54" s="1031"/>
      <c r="AE54" s="103"/>
      <c r="AF54" s="1014"/>
      <c r="AG54" s="1140"/>
      <c r="AH54" s="1031"/>
      <c r="AI54" s="1002"/>
      <c r="AJ54" s="300"/>
    </row>
    <row r="55" spans="1:36" s="68" customFormat="1" ht="20.100000000000001" customHeight="1" x14ac:dyDescent="0.2">
      <c r="A55" s="1030"/>
      <c r="B55" s="1031"/>
      <c r="C55" s="1032"/>
      <c r="D55" s="1034"/>
      <c r="E55" s="1036"/>
      <c r="F55" s="970"/>
      <c r="G55" s="491"/>
      <c r="H55" s="494"/>
      <c r="I55" s="497"/>
      <c r="J55" s="497"/>
      <c r="K55" s="1014"/>
      <c r="L55" s="1052" t="s">
        <v>773</v>
      </c>
      <c r="M55" s="1053">
        <v>0.25</v>
      </c>
      <c r="N55" s="4" t="s">
        <v>32</v>
      </c>
      <c r="O55" s="43">
        <v>0.25</v>
      </c>
      <c r="P55" s="44">
        <v>0.5</v>
      </c>
      <c r="Q55" s="44">
        <v>0.75</v>
      </c>
      <c r="R55" s="45">
        <v>1</v>
      </c>
      <c r="S55" s="5">
        <f t="shared" ref="S55" si="235">SUM(O55:O55)*M55</f>
        <v>6.25E-2</v>
      </c>
      <c r="T55" s="5">
        <f t="shared" ref="T55" si="236">SUM(P55:P55)*M55</f>
        <v>0.125</v>
      </c>
      <c r="U55" s="5">
        <f t="shared" ref="U55" si="237">SUM(Q55:Q55)*M55</f>
        <v>0.1875</v>
      </c>
      <c r="V55" s="5">
        <f t="shared" ref="V55" si="238">SUM(R55:R55)*M55</f>
        <v>0.25</v>
      </c>
      <c r="W55" s="6">
        <f t="shared" si="4"/>
        <v>0.25</v>
      </c>
      <c r="X55" s="1107"/>
      <c r="Y55" s="1085"/>
      <c r="Z55" s="1135"/>
      <c r="AA55" s="1129"/>
      <c r="AB55" s="1113"/>
      <c r="AC55" s="270"/>
      <c r="AD55" s="1031"/>
      <c r="AE55" s="101" t="str">
        <f t="shared" ref="AE55" si="239">+IF(P56&gt;P55,"SUPERADA",IF(P56=P55,"EQUILIBRADA",IF(P56&lt;P55,"PARA MEJORAR")))</f>
        <v>PARA MEJORAR</v>
      </c>
      <c r="AF55" s="1014"/>
      <c r="AG55" s="1140"/>
      <c r="AH55" s="1031"/>
      <c r="AI55" s="1002"/>
      <c r="AJ55" s="300"/>
    </row>
    <row r="56" spans="1:36" s="68" customFormat="1" ht="20.100000000000001" customHeight="1" thickBot="1" x14ac:dyDescent="0.25">
      <c r="A56" s="1030"/>
      <c r="B56" s="1031"/>
      <c r="C56" s="1033"/>
      <c r="D56" s="1035"/>
      <c r="E56" s="1037"/>
      <c r="F56" s="1038"/>
      <c r="G56" s="492"/>
      <c r="H56" s="495"/>
      <c r="I56" s="498"/>
      <c r="J56" s="498"/>
      <c r="K56" s="1015"/>
      <c r="L56" s="1054"/>
      <c r="M56" s="1055"/>
      <c r="N56" s="7" t="s">
        <v>34</v>
      </c>
      <c r="O56" s="46">
        <v>0</v>
      </c>
      <c r="P56" s="8">
        <v>0</v>
      </c>
      <c r="Q56" s="8">
        <v>0</v>
      </c>
      <c r="R56" s="9">
        <v>0</v>
      </c>
      <c r="S56" s="10">
        <f t="shared" ref="S56" si="240">SUM(O56:O56)*M55</f>
        <v>0</v>
      </c>
      <c r="T56" s="10">
        <f t="shared" ref="T56" si="241">SUM(P56:P56)*M55</f>
        <v>0</v>
      </c>
      <c r="U56" s="10">
        <f t="shared" ref="U56" si="242">SUM(Q56:Q56)*M55</f>
        <v>0</v>
      </c>
      <c r="V56" s="10">
        <f t="shared" ref="V56" si="243">SUM(R56:R56)*M55</f>
        <v>0</v>
      </c>
      <c r="W56" s="11">
        <f t="shared" si="4"/>
        <v>0</v>
      </c>
      <c r="X56" s="1108"/>
      <c r="Y56" s="1086"/>
      <c r="Z56" s="1136"/>
      <c r="AA56" s="1130"/>
      <c r="AB56" s="1114"/>
      <c r="AC56" s="270"/>
      <c r="AD56" s="1076"/>
      <c r="AE56" s="103"/>
      <c r="AF56" s="1015"/>
      <c r="AG56" s="1141"/>
      <c r="AH56" s="1031"/>
      <c r="AI56" s="1002"/>
      <c r="AJ56" s="301"/>
    </row>
    <row r="57" spans="1:36" s="68" customFormat="1" ht="20.100000000000001" customHeight="1" x14ac:dyDescent="0.2">
      <c r="A57" s="1030"/>
      <c r="B57" s="1031"/>
      <c r="C57" s="1032"/>
      <c r="D57" s="1034" t="s">
        <v>720</v>
      </c>
      <c r="E57" s="1036"/>
      <c r="F57" s="970" t="s">
        <v>721</v>
      </c>
      <c r="G57" s="1063" t="s">
        <v>774</v>
      </c>
      <c r="H57" s="493"/>
      <c r="I57" s="1056" t="s">
        <v>775</v>
      </c>
      <c r="J57" s="1056" t="s">
        <v>776</v>
      </c>
      <c r="K57" s="1066"/>
      <c r="L57" s="1043" t="s">
        <v>777</v>
      </c>
      <c r="M57" s="1050">
        <v>0.25</v>
      </c>
      <c r="N57" s="4" t="s">
        <v>32</v>
      </c>
      <c r="O57" s="43">
        <v>0.25</v>
      </c>
      <c r="P57" s="44">
        <v>0.5</v>
      </c>
      <c r="Q57" s="44">
        <v>0.75</v>
      </c>
      <c r="R57" s="45">
        <v>1</v>
      </c>
      <c r="S57" s="5">
        <f t="shared" ref="S57" si="244">SUM(O57:O57)*M57</f>
        <v>6.25E-2</v>
      </c>
      <c r="T57" s="5">
        <f t="shared" ref="T57" si="245">SUM(P57:P57)*M57</f>
        <v>0.125</v>
      </c>
      <c r="U57" s="5">
        <f t="shared" ref="U57" si="246">SUM(Q57:Q57)*M57</f>
        <v>0.1875</v>
      </c>
      <c r="V57" s="5">
        <f t="shared" ref="V57" si="247">SUM(R57:R57)*M57</f>
        <v>0.25</v>
      </c>
      <c r="W57" s="6">
        <f t="shared" si="4"/>
        <v>0.25</v>
      </c>
      <c r="X57" s="1100">
        <f>+S58+S60+S62+S64</f>
        <v>0</v>
      </c>
      <c r="Y57" s="1081">
        <f>+T58+T60+T62+T64</f>
        <v>0</v>
      </c>
      <c r="Z57" s="1094">
        <f>+U58+U60+U62+U64</f>
        <v>0</v>
      </c>
      <c r="AA57" s="1122">
        <f>+V58+V60+V62+V64</f>
        <v>0</v>
      </c>
      <c r="AB57" s="1115">
        <f>MAX(X57:AA64)</f>
        <v>0</v>
      </c>
      <c r="AC57" s="270"/>
      <c r="AD57" s="1031"/>
      <c r="AE57" s="101" t="str">
        <f t="shared" ref="AE57" si="248">+IF(P58&gt;P57,"SUPERADA",IF(P58=P57,"EQUILIBRADA",IF(P58&lt;P57,"PARA MEJORAR")))</f>
        <v>PARA MEJORAR</v>
      </c>
      <c r="AF57" s="1016"/>
      <c r="AG57" s="1140"/>
      <c r="AH57" s="1031"/>
      <c r="AI57" s="1002"/>
      <c r="AJ57" s="299" t="s">
        <v>909</v>
      </c>
    </row>
    <row r="58" spans="1:36" s="68" customFormat="1" ht="20.100000000000001" customHeight="1" thickBot="1" x14ac:dyDescent="0.25">
      <c r="A58" s="1030"/>
      <c r="B58" s="1031"/>
      <c r="C58" s="1032"/>
      <c r="D58" s="1034"/>
      <c r="E58" s="1036"/>
      <c r="F58" s="970"/>
      <c r="G58" s="1064"/>
      <c r="H58" s="494"/>
      <c r="I58" s="1057"/>
      <c r="J58" s="1057"/>
      <c r="K58" s="1067"/>
      <c r="L58" s="1044"/>
      <c r="M58" s="1051"/>
      <c r="N58" s="7" t="s">
        <v>34</v>
      </c>
      <c r="O58" s="46">
        <v>0</v>
      </c>
      <c r="P58" s="8">
        <v>0</v>
      </c>
      <c r="Q58" s="8">
        <v>0</v>
      </c>
      <c r="R58" s="9">
        <v>0</v>
      </c>
      <c r="S58" s="10">
        <f t="shared" ref="S58" si="249">SUM(O58:O58)*M57</f>
        <v>0</v>
      </c>
      <c r="T58" s="10">
        <f t="shared" ref="T58" si="250">SUM(P58:P58)*M57</f>
        <v>0</v>
      </c>
      <c r="U58" s="10">
        <f t="shared" ref="U58" si="251">SUM(Q58:Q58)*M57</f>
        <v>0</v>
      </c>
      <c r="V58" s="10">
        <f t="shared" ref="V58" si="252">SUM(R58:R58)*M57</f>
        <v>0</v>
      </c>
      <c r="W58" s="11">
        <f t="shared" si="4"/>
        <v>0</v>
      </c>
      <c r="X58" s="1101"/>
      <c r="Y58" s="1082"/>
      <c r="Z58" s="1095"/>
      <c r="AA58" s="1123"/>
      <c r="AB58" s="1116"/>
      <c r="AC58" s="270"/>
      <c r="AD58" s="1031"/>
      <c r="AE58" s="103"/>
      <c r="AF58" s="1017"/>
      <c r="AG58" s="1140"/>
      <c r="AH58" s="1031"/>
      <c r="AI58" s="1002"/>
      <c r="AJ58" s="300"/>
    </row>
    <row r="59" spans="1:36" s="68" customFormat="1" ht="20.100000000000001" customHeight="1" x14ac:dyDescent="0.2">
      <c r="A59" s="1030"/>
      <c r="B59" s="1031"/>
      <c r="C59" s="1032"/>
      <c r="D59" s="1034"/>
      <c r="E59" s="1036"/>
      <c r="F59" s="970"/>
      <c r="G59" s="1064"/>
      <c r="H59" s="494"/>
      <c r="I59" s="1057"/>
      <c r="J59" s="1057"/>
      <c r="K59" s="1067"/>
      <c r="L59" s="1045" t="s">
        <v>778</v>
      </c>
      <c r="M59" s="1053">
        <v>0.25</v>
      </c>
      <c r="N59" s="4" t="s">
        <v>32</v>
      </c>
      <c r="O59" s="43">
        <v>0.25</v>
      </c>
      <c r="P59" s="44">
        <v>0.5</v>
      </c>
      <c r="Q59" s="44">
        <v>0.75</v>
      </c>
      <c r="R59" s="45">
        <v>1</v>
      </c>
      <c r="S59" s="5">
        <f t="shared" ref="S59" si="253">SUM(O59:O59)*M59</f>
        <v>6.25E-2</v>
      </c>
      <c r="T59" s="5">
        <f t="shared" ref="T59" si="254">SUM(P59:P59)*M59</f>
        <v>0.125</v>
      </c>
      <c r="U59" s="5">
        <f t="shared" ref="U59" si="255">SUM(Q59:Q59)*M59</f>
        <v>0.1875</v>
      </c>
      <c r="V59" s="5">
        <f t="shared" ref="V59" si="256">SUM(R59:R59)*M59</f>
        <v>0.25</v>
      </c>
      <c r="W59" s="6">
        <f t="shared" si="4"/>
        <v>0.25</v>
      </c>
      <c r="X59" s="1101"/>
      <c r="Y59" s="1082"/>
      <c r="Z59" s="1095"/>
      <c r="AA59" s="1123"/>
      <c r="AB59" s="1116"/>
      <c r="AC59" s="270"/>
      <c r="AD59" s="1031"/>
      <c r="AE59" s="101" t="str">
        <f t="shared" ref="AE59" si="257">+IF(P60&gt;P59,"SUPERADA",IF(P60=P59,"EQUILIBRADA",IF(P60&lt;P59,"PARA MEJORAR")))</f>
        <v>PARA MEJORAR</v>
      </c>
      <c r="AF59" s="1017"/>
      <c r="AG59" s="1140"/>
      <c r="AH59" s="1031"/>
      <c r="AI59" s="1002"/>
      <c r="AJ59" s="300"/>
    </row>
    <row r="60" spans="1:36" s="68" customFormat="1" ht="20.100000000000001" customHeight="1" thickBot="1" x14ac:dyDescent="0.25">
      <c r="A60" s="1030"/>
      <c r="B60" s="1031"/>
      <c r="C60" s="1032"/>
      <c r="D60" s="1034"/>
      <c r="E60" s="1036"/>
      <c r="F60" s="970"/>
      <c r="G60" s="1064"/>
      <c r="H60" s="494"/>
      <c r="I60" s="1057"/>
      <c r="J60" s="1057"/>
      <c r="K60" s="1067"/>
      <c r="L60" s="1044"/>
      <c r="M60" s="1051"/>
      <c r="N60" s="7" t="s">
        <v>34</v>
      </c>
      <c r="O60" s="46">
        <v>0</v>
      </c>
      <c r="P60" s="8">
        <v>0</v>
      </c>
      <c r="Q60" s="8">
        <v>0</v>
      </c>
      <c r="R60" s="9">
        <v>0</v>
      </c>
      <c r="S60" s="10">
        <f t="shared" ref="S60" si="258">SUM(O60:O60)*M59</f>
        <v>0</v>
      </c>
      <c r="T60" s="10">
        <f t="shared" ref="T60" si="259">SUM(P60:P60)*M59</f>
        <v>0</v>
      </c>
      <c r="U60" s="10">
        <f t="shared" ref="U60" si="260">SUM(Q60:Q60)*M59</f>
        <v>0</v>
      </c>
      <c r="V60" s="10">
        <f t="shared" ref="V60" si="261">SUM(R60:R60)*M59</f>
        <v>0</v>
      </c>
      <c r="W60" s="11">
        <f t="shared" si="4"/>
        <v>0</v>
      </c>
      <c r="X60" s="1101"/>
      <c r="Y60" s="1082"/>
      <c r="Z60" s="1095"/>
      <c r="AA60" s="1123"/>
      <c r="AB60" s="1116"/>
      <c r="AC60" s="270"/>
      <c r="AD60" s="1031"/>
      <c r="AE60" s="103"/>
      <c r="AF60" s="1017"/>
      <c r="AG60" s="1140"/>
      <c r="AH60" s="1031"/>
      <c r="AI60" s="1002"/>
      <c r="AJ60" s="300"/>
    </row>
    <row r="61" spans="1:36" s="68" customFormat="1" ht="20.100000000000001" customHeight="1" x14ac:dyDescent="0.2">
      <c r="A61" s="1030"/>
      <c r="B61" s="1031"/>
      <c r="C61" s="1032"/>
      <c r="D61" s="1034"/>
      <c r="E61" s="1036"/>
      <c r="F61" s="970"/>
      <c r="G61" s="1064"/>
      <c r="H61" s="494"/>
      <c r="I61" s="1057"/>
      <c r="J61" s="1057"/>
      <c r="K61" s="1067"/>
      <c r="L61" s="1045" t="s">
        <v>779</v>
      </c>
      <c r="M61" s="1053">
        <v>0.25</v>
      </c>
      <c r="N61" s="4" t="s">
        <v>32</v>
      </c>
      <c r="O61" s="43">
        <v>0.25</v>
      </c>
      <c r="P61" s="44">
        <v>0.5</v>
      </c>
      <c r="Q61" s="44">
        <v>0.75</v>
      </c>
      <c r="R61" s="45">
        <v>1</v>
      </c>
      <c r="S61" s="5">
        <f t="shared" ref="S61" si="262">SUM(O61:O61)*M61</f>
        <v>6.25E-2</v>
      </c>
      <c r="T61" s="5">
        <f t="shared" ref="T61" si="263">SUM(P61:P61)*M61</f>
        <v>0.125</v>
      </c>
      <c r="U61" s="5">
        <f t="shared" ref="U61" si="264">SUM(Q61:Q61)*M61</f>
        <v>0.1875</v>
      </c>
      <c r="V61" s="5">
        <f t="shared" ref="V61" si="265">SUM(R61:R61)*M61</f>
        <v>0.25</v>
      </c>
      <c r="W61" s="6">
        <f t="shared" si="4"/>
        <v>0.25</v>
      </c>
      <c r="X61" s="1101"/>
      <c r="Y61" s="1082"/>
      <c r="Z61" s="1095"/>
      <c r="AA61" s="1123"/>
      <c r="AB61" s="1116"/>
      <c r="AC61" s="270"/>
      <c r="AD61" s="1031"/>
      <c r="AE61" s="101" t="str">
        <f t="shared" ref="AE61" si="266">+IF(P62&gt;P61,"SUPERADA",IF(P62=P61,"EQUILIBRADA",IF(P62&lt;P61,"PARA MEJORAR")))</f>
        <v>PARA MEJORAR</v>
      </c>
      <c r="AF61" s="1017"/>
      <c r="AG61" s="1140"/>
      <c r="AH61" s="1031"/>
      <c r="AI61" s="1002"/>
      <c r="AJ61" s="300"/>
    </row>
    <row r="62" spans="1:36" s="68" customFormat="1" ht="20.100000000000001" customHeight="1" thickBot="1" x14ac:dyDescent="0.25">
      <c r="A62" s="1030"/>
      <c r="B62" s="1031"/>
      <c r="C62" s="1032"/>
      <c r="D62" s="1034"/>
      <c r="E62" s="1036"/>
      <c r="F62" s="970"/>
      <c r="G62" s="1064"/>
      <c r="H62" s="494"/>
      <c r="I62" s="1057"/>
      <c r="J62" s="1057"/>
      <c r="K62" s="1067"/>
      <c r="L62" s="1044"/>
      <c r="M62" s="1051"/>
      <c r="N62" s="7" t="s">
        <v>34</v>
      </c>
      <c r="O62" s="46">
        <v>0</v>
      </c>
      <c r="P62" s="8">
        <v>0</v>
      </c>
      <c r="Q62" s="8">
        <v>0</v>
      </c>
      <c r="R62" s="9">
        <v>0</v>
      </c>
      <c r="S62" s="10">
        <f t="shared" ref="S62" si="267">SUM(O62:O62)*M61</f>
        <v>0</v>
      </c>
      <c r="T62" s="10">
        <f t="shared" ref="T62" si="268">SUM(P62:P62)*M61</f>
        <v>0</v>
      </c>
      <c r="U62" s="10">
        <f t="shared" ref="U62" si="269">SUM(Q62:Q62)*M61</f>
        <v>0</v>
      </c>
      <c r="V62" s="10">
        <f t="shared" ref="V62" si="270">SUM(R62:R62)*M61</f>
        <v>0</v>
      </c>
      <c r="W62" s="11">
        <f t="shared" si="4"/>
        <v>0</v>
      </c>
      <c r="X62" s="1101"/>
      <c r="Y62" s="1082"/>
      <c r="Z62" s="1095"/>
      <c r="AA62" s="1123"/>
      <c r="AB62" s="1116"/>
      <c r="AC62" s="270"/>
      <c r="AD62" s="1031"/>
      <c r="AE62" s="103"/>
      <c r="AF62" s="1017"/>
      <c r="AG62" s="1140"/>
      <c r="AH62" s="1031"/>
      <c r="AI62" s="1002"/>
      <c r="AJ62" s="300"/>
    </row>
    <row r="63" spans="1:36" s="68" customFormat="1" ht="20.100000000000001" customHeight="1" x14ac:dyDescent="0.2">
      <c r="A63" s="1030"/>
      <c r="B63" s="1031"/>
      <c r="C63" s="1032"/>
      <c r="D63" s="1034"/>
      <c r="E63" s="1036"/>
      <c r="F63" s="970"/>
      <c r="G63" s="1064"/>
      <c r="H63" s="494"/>
      <c r="I63" s="1057"/>
      <c r="J63" s="1057"/>
      <c r="K63" s="1067"/>
      <c r="L63" s="1045" t="s">
        <v>780</v>
      </c>
      <c r="M63" s="1053">
        <v>0.25</v>
      </c>
      <c r="N63" s="4" t="s">
        <v>32</v>
      </c>
      <c r="O63" s="43">
        <v>0.25</v>
      </c>
      <c r="P63" s="44">
        <v>0.5</v>
      </c>
      <c r="Q63" s="44">
        <v>0.75</v>
      </c>
      <c r="R63" s="45">
        <v>1</v>
      </c>
      <c r="S63" s="5">
        <f t="shared" ref="S63" si="271">SUM(O63:O63)*M63</f>
        <v>6.25E-2</v>
      </c>
      <c r="T63" s="5">
        <f t="shared" ref="T63" si="272">SUM(P63:P63)*M63</f>
        <v>0.125</v>
      </c>
      <c r="U63" s="5">
        <f t="shared" ref="U63" si="273">SUM(Q63:Q63)*M63</f>
        <v>0.1875</v>
      </c>
      <c r="V63" s="5">
        <f t="shared" ref="V63" si="274">SUM(R63:R63)*M63</f>
        <v>0.25</v>
      </c>
      <c r="W63" s="6">
        <f t="shared" si="4"/>
        <v>0.25</v>
      </c>
      <c r="X63" s="1101"/>
      <c r="Y63" s="1082"/>
      <c r="Z63" s="1095"/>
      <c r="AA63" s="1123"/>
      <c r="AB63" s="1116"/>
      <c r="AC63" s="270"/>
      <c r="AD63" s="1031"/>
      <c r="AE63" s="101" t="str">
        <f t="shared" ref="AE63" si="275">+IF(P64&gt;P63,"SUPERADA",IF(P64=P63,"EQUILIBRADA",IF(P64&lt;P63,"PARA MEJORAR")))</f>
        <v>PARA MEJORAR</v>
      </c>
      <c r="AF63" s="1017"/>
      <c r="AG63" s="1140"/>
      <c r="AH63" s="1031"/>
      <c r="AI63" s="1002"/>
      <c r="AJ63" s="300"/>
    </row>
    <row r="64" spans="1:36" s="68" customFormat="1" ht="20.100000000000001" customHeight="1" thickBot="1" x14ac:dyDescent="0.25">
      <c r="A64" s="1030"/>
      <c r="B64" s="1031"/>
      <c r="C64" s="1032"/>
      <c r="D64" s="1034"/>
      <c r="E64" s="1036"/>
      <c r="F64" s="970"/>
      <c r="G64" s="1065"/>
      <c r="H64" s="495"/>
      <c r="I64" s="1058"/>
      <c r="J64" s="1058"/>
      <c r="K64" s="1068"/>
      <c r="L64" s="1046"/>
      <c r="M64" s="1055"/>
      <c r="N64" s="7" t="s">
        <v>34</v>
      </c>
      <c r="O64" s="46">
        <v>0</v>
      </c>
      <c r="P64" s="8">
        <v>0</v>
      </c>
      <c r="Q64" s="8">
        <v>0</v>
      </c>
      <c r="R64" s="9">
        <v>0</v>
      </c>
      <c r="S64" s="10">
        <f t="shared" ref="S64" si="276">SUM(O64:O64)*M63</f>
        <v>0</v>
      </c>
      <c r="T64" s="10">
        <f t="shared" ref="T64" si="277">SUM(P64:P64)*M63</f>
        <v>0</v>
      </c>
      <c r="U64" s="10">
        <f t="shared" ref="U64" si="278">SUM(Q64:Q64)*M63</f>
        <v>0</v>
      </c>
      <c r="V64" s="10">
        <f t="shared" ref="V64" si="279">SUM(R64:R64)*M63</f>
        <v>0</v>
      </c>
      <c r="W64" s="11">
        <f t="shared" si="4"/>
        <v>0</v>
      </c>
      <c r="X64" s="1102"/>
      <c r="Y64" s="1083"/>
      <c r="Z64" s="1096"/>
      <c r="AA64" s="1124"/>
      <c r="AB64" s="1117"/>
      <c r="AC64" s="270"/>
      <c r="AD64" s="1031"/>
      <c r="AE64" s="103"/>
      <c r="AF64" s="1018"/>
      <c r="AG64" s="1140"/>
      <c r="AH64" s="1031"/>
      <c r="AI64" s="1002"/>
      <c r="AJ64" s="301"/>
    </row>
    <row r="65" spans="1:36" s="68" customFormat="1" ht="20.100000000000001" customHeight="1" thickBot="1" x14ac:dyDescent="0.25">
      <c r="A65" s="1030"/>
      <c r="B65" s="1031"/>
      <c r="C65" s="1032"/>
      <c r="D65" s="1034"/>
      <c r="E65" s="1036"/>
      <c r="F65" s="970"/>
      <c r="G65" s="1063" t="s">
        <v>781</v>
      </c>
      <c r="H65" s="493"/>
      <c r="I65" s="1056" t="s">
        <v>782</v>
      </c>
      <c r="J65" s="1056" t="s">
        <v>783</v>
      </c>
      <c r="K65" s="509"/>
      <c r="L65" s="1043" t="s">
        <v>784</v>
      </c>
      <c r="M65" s="1050">
        <v>0.25</v>
      </c>
      <c r="N65" s="4" t="s">
        <v>32</v>
      </c>
      <c r="O65" s="43">
        <v>0.25</v>
      </c>
      <c r="P65" s="44">
        <v>0.5</v>
      </c>
      <c r="Q65" s="44">
        <v>0.75</v>
      </c>
      <c r="R65" s="45">
        <v>1</v>
      </c>
      <c r="S65" s="5">
        <f t="shared" ref="S65" si="280">SUM(O65:O65)*M65</f>
        <v>6.25E-2</v>
      </c>
      <c r="T65" s="5">
        <f t="shared" ref="T65" si="281">SUM(P65:P65)*M65</f>
        <v>0.125</v>
      </c>
      <c r="U65" s="5">
        <f t="shared" ref="U65" si="282">SUM(Q65:Q65)*M65</f>
        <v>0.1875</v>
      </c>
      <c r="V65" s="5">
        <f t="shared" ref="V65" si="283">SUM(R65:R65)*M65</f>
        <v>0.25</v>
      </c>
      <c r="W65" s="6">
        <f t="shared" si="4"/>
        <v>0.25</v>
      </c>
      <c r="X65" s="1100">
        <f>+S66+S68+S70+S72</f>
        <v>0</v>
      </c>
      <c r="Y65" s="1081">
        <f>+T66+T68+T70+T72</f>
        <v>0</v>
      </c>
      <c r="Z65" s="1094">
        <f>+U66+U68+U70+U72</f>
        <v>0</v>
      </c>
      <c r="AA65" s="1122">
        <f>+V66+V68+V70+V72</f>
        <v>0</v>
      </c>
      <c r="AB65" s="1081">
        <f>MAX(X65:AA72)</f>
        <v>0</v>
      </c>
      <c r="AC65" s="270"/>
      <c r="AD65" s="1031"/>
      <c r="AE65" s="101" t="str">
        <f t="shared" ref="AE65" si="284">+IF(P66&gt;P65,"SUPERADA",IF(P66=P65,"EQUILIBRADA",IF(P66&lt;P65,"PARA MEJORAR")))</f>
        <v>PARA MEJORAR</v>
      </c>
      <c r="AF65" s="1010"/>
      <c r="AG65" s="1140"/>
      <c r="AH65" s="1031"/>
      <c r="AI65" s="1002"/>
      <c r="AJ65" s="153" t="s">
        <v>909</v>
      </c>
    </row>
    <row r="66" spans="1:36" s="68" customFormat="1" ht="20.100000000000001" customHeight="1" thickBot="1" x14ac:dyDescent="0.25">
      <c r="A66" s="1030"/>
      <c r="B66" s="1031"/>
      <c r="C66" s="1032"/>
      <c r="D66" s="1034"/>
      <c r="E66" s="1036"/>
      <c r="F66" s="970"/>
      <c r="G66" s="1064"/>
      <c r="H66" s="494"/>
      <c r="I66" s="1057"/>
      <c r="J66" s="1057"/>
      <c r="K66" s="510"/>
      <c r="L66" s="1044"/>
      <c r="M66" s="1051"/>
      <c r="N66" s="7" t="s">
        <v>34</v>
      </c>
      <c r="O66" s="46">
        <v>0</v>
      </c>
      <c r="P66" s="8">
        <v>0</v>
      </c>
      <c r="Q66" s="8">
        <v>0</v>
      </c>
      <c r="R66" s="9">
        <v>0</v>
      </c>
      <c r="S66" s="10">
        <f t="shared" ref="S66" si="285">SUM(O66:O66)*M65</f>
        <v>0</v>
      </c>
      <c r="T66" s="10">
        <f t="shared" ref="T66" si="286">SUM(P66:P66)*M65</f>
        <v>0</v>
      </c>
      <c r="U66" s="10">
        <f t="shared" ref="U66" si="287">SUM(Q66:Q66)*M65</f>
        <v>0</v>
      </c>
      <c r="V66" s="10">
        <f t="shared" ref="V66" si="288">SUM(R66:R66)*M65</f>
        <v>0</v>
      </c>
      <c r="W66" s="11">
        <f t="shared" si="4"/>
        <v>0</v>
      </c>
      <c r="X66" s="1101"/>
      <c r="Y66" s="1082"/>
      <c r="Z66" s="1095"/>
      <c r="AA66" s="1123"/>
      <c r="AB66" s="1082"/>
      <c r="AC66" s="270"/>
      <c r="AD66" s="1031"/>
      <c r="AE66" s="103"/>
      <c r="AF66" s="1005"/>
      <c r="AG66" s="1140"/>
      <c r="AH66" s="1031"/>
      <c r="AI66" s="1002"/>
      <c r="AJ66" s="153"/>
    </row>
    <row r="67" spans="1:36" s="68" customFormat="1" ht="20.100000000000001" customHeight="1" thickBot="1" x14ac:dyDescent="0.25">
      <c r="A67" s="1030"/>
      <c r="B67" s="1031"/>
      <c r="C67" s="1032"/>
      <c r="D67" s="1034"/>
      <c r="E67" s="1036"/>
      <c r="F67" s="970"/>
      <c r="G67" s="1064"/>
      <c r="H67" s="494"/>
      <c r="I67" s="1057"/>
      <c r="J67" s="1057"/>
      <c r="K67" s="510"/>
      <c r="L67" s="1045" t="s">
        <v>785</v>
      </c>
      <c r="M67" s="517">
        <v>0.25</v>
      </c>
      <c r="N67" s="4" t="s">
        <v>32</v>
      </c>
      <c r="O67" s="43">
        <v>0.25</v>
      </c>
      <c r="P67" s="44">
        <v>0.5</v>
      </c>
      <c r="Q67" s="44">
        <v>0.75</v>
      </c>
      <c r="R67" s="45">
        <v>1</v>
      </c>
      <c r="S67" s="5">
        <f t="shared" ref="S67" si="289">SUM(O67:O67)*M67</f>
        <v>6.25E-2</v>
      </c>
      <c r="T67" s="5">
        <f t="shared" ref="T67" si="290">SUM(P67:P67)*M67</f>
        <v>0.125</v>
      </c>
      <c r="U67" s="5">
        <f t="shared" ref="U67" si="291">SUM(Q67:Q67)*M67</f>
        <v>0.1875</v>
      </c>
      <c r="V67" s="5">
        <f t="shared" ref="V67" si="292">SUM(R67:R67)*M67</f>
        <v>0.25</v>
      </c>
      <c r="W67" s="6">
        <f t="shared" ref="W67:W116" si="293">MAX(S67:V67)</f>
        <v>0.25</v>
      </c>
      <c r="X67" s="1101"/>
      <c r="Y67" s="1082"/>
      <c r="Z67" s="1095"/>
      <c r="AA67" s="1123"/>
      <c r="AB67" s="1082"/>
      <c r="AC67" s="270"/>
      <c r="AD67" s="1031"/>
      <c r="AE67" s="101" t="str">
        <f t="shared" ref="AE67" si="294">+IF(P68&gt;P67,"SUPERADA",IF(P68=P67,"EQUILIBRADA",IF(P68&lt;P67,"PARA MEJORAR")))</f>
        <v>PARA MEJORAR</v>
      </c>
      <c r="AF67" s="1005"/>
      <c r="AG67" s="1140"/>
      <c r="AH67" s="1031"/>
      <c r="AI67" s="1002"/>
      <c r="AJ67" s="153"/>
    </row>
    <row r="68" spans="1:36" s="68" customFormat="1" ht="20.100000000000001" customHeight="1" thickBot="1" x14ac:dyDescent="0.25">
      <c r="A68" s="1030"/>
      <c r="B68" s="1031"/>
      <c r="C68" s="1032"/>
      <c r="D68" s="1034"/>
      <c r="E68" s="1036"/>
      <c r="F68" s="970"/>
      <c r="G68" s="1064"/>
      <c r="H68" s="494"/>
      <c r="I68" s="1057"/>
      <c r="J68" s="1057"/>
      <c r="K68" s="510"/>
      <c r="L68" s="1044"/>
      <c r="M68" s="515"/>
      <c r="N68" s="7" t="s">
        <v>34</v>
      </c>
      <c r="O68" s="46">
        <v>0</v>
      </c>
      <c r="P68" s="8">
        <v>0</v>
      </c>
      <c r="Q68" s="8">
        <v>0</v>
      </c>
      <c r="R68" s="9">
        <v>0</v>
      </c>
      <c r="S68" s="10">
        <f t="shared" ref="S68" si="295">SUM(O68:O68)*M67</f>
        <v>0</v>
      </c>
      <c r="T68" s="10">
        <f t="shared" ref="T68" si="296">SUM(P68:P68)*M67</f>
        <v>0</v>
      </c>
      <c r="U68" s="10">
        <f t="shared" ref="U68" si="297">SUM(Q68:Q68)*M67</f>
        <v>0</v>
      </c>
      <c r="V68" s="10">
        <f t="shared" ref="V68" si="298">SUM(R68:R68)*M67</f>
        <v>0</v>
      </c>
      <c r="W68" s="11">
        <f t="shared" si="293"/>
        <v>0</v>
      </c>
      <c r="X68" s="1101"/>
      <c r="Y68" s="1082"/>
      <c r="Z68" s="1095"/>
      <c r="AA68" s="1123"/>
      <c r="AB68" s="1082"/>
      <c r="AC68" s="270"/>
      <c r="AD68" s="1031"/>
      <c r="AE68" s="103"/>
      <c r="AF68" s="1005"/>
      <c r="AG68" s="1140"/>
      <c r="AH68" s="1031"/>
      <c r="AI68" s="1002"/>
      <c r="AJ68" s="153"/>
    </row>
    <row r="69" spans="1:36" s="68" customFormat="1" ht="20.100000000000001" customHeight="1" thickBot="1" x14ac:dyDescent="0.25">
      <c r="A69" s="1030"/>
      <c r="B69" s="1031"/>
      <c r="C69" s="1032"/>
      <c r="D69" s="1034"/>
      <c r="E69" s="1036"/>
      <c r="F69" s="970"/>
      <c r="G69" s="1064"/>
      <c r="H69" s="494"/>
      <c r="I69" s="1057"/>
      <c r="J69" s="1057"/>
      <c r="K69" s="510"/>
      <c r="L69" s="1045" t="s">
        <v>786</v>
      </c>
      <c r="M69" s="517">
        <v>0.25</v>
      </c>
      <c r="N69" s="4" t="s">
        <v>32</v>
      </c>
      <c r="O69" s="43">
        <v>0.25</v>
      </c>
      <c r="P69" s="44">
        <v>0.5</v>
      </c>
      <c r="Q69" s="44">
        <v>0.75</v>
      </c>
      <c r="R69" s="45">
        <v>1</v>
      </c>
      <c r="S69" s="5">
        <f t="shared" ref="S69" si="299">SUM(O69:O69)*M69</f>
        <v>6.25E-2</v>
      </c>
      <c r="T69" s="5">
        <f t="shared" ref="T69" si="300">SUM(P69:P69)*M69</f>
        <v>0.125</v>
      </c>
      <c r="U69" s="5">
        <f t="shared" ref="U69" si="301">SUM(Q69:Q69)*M69</f>
        <v>0.1875</v>
      </c>
      <c r="V69" s="5">
        <f t="shared" ref="V69" si="302">SUM(R69:R69)*M69</f>
        <v>0.25</v>
      </c>
      <c r="W69" s="6">
        <f t="shared" si="293"/>
        <v>0.25</v>
      </c>
      <c r="X69" s="1101"/>
      <c r="Y69" s="1082"/>
      <c r="Z69" s="1095"/>
      <c r="AA69" s="1123"/>
      <c r="AB69" s="1082"/>
      <c r="AC69" s="270"/>
      <c r="AD69" s="1031"/>
      <c r="AE69" s="101" t="str">
        <f t="shared" ref="AE69" si="303">+IF(P70&gt;P69,"SUPERADA",IF(P70=P69,"EQUILIBRADA",IF(P70&lt;P69,"PARA MEJORAR")))</f>
        <v>PARA MEJORAR</v>
      </c>
      <c r="AF69" s="1005"/>
      <c r="AG69" s="1140"/>
      <c r="AH69" s="1031"/>
      <c r="AI69" s="1002"/>
      <c r="AJ69" s="153"/>
    </row>
    <row r="70" spans="1:36" s="68" customFormat="1" ht="20.100000000000001" customHeight="1" thickBot="1" x14ac:dyDescent="0.25">
      <c r="A70" s="1030"/>
      <c r="B70" s="1031"/>
      <c r="C70" s="1032"/>
      <c r="D70" s="1034"/>
      <c r="E70" s="1036"/>
      <c r="F70" s="970"/>
      <c r="G70" s="1064"/>
      <c r="H70" s="494"/>
      <c r="I70" s="1057"/>
      <c r="J70" s="1057"/>
      <c r="K70" s="510"/>
      <c r="L70" s="1044"/>
      <c r="M70" s="515"/>
      <c r="N70" s="7" t="s">
        <v>34</v>
      </c>
      <c r="O70" s="46">
        <v>0</v>
      </c>
      <c r="P70" s="8">
        <v>0</v>
      </c>
      <c r="Q70" s="8">
        <v>0</v>
      </c>
      <c r="R70" s="9">
        <v>0</v>
      </c>
      <c r="S70" s="10">
        <f t="shared" ref="S70" si="304">SUM(O70:O70)*M69</f>
        <v>0</v>
      </c>
      <c r="T70" s="10">
        <f t="shared" ref="T70" si="305">SUM(P70:P70)*M69</f>
        <v>0</v>
      </c>
      <c r="U70" s="10">
        <f t="shared" ref="U70" si="306">SUM(Q70:Q70)*M69</f>
        <v>0</v>
      </c>
      <c r="V70" s="10">
        <f t="shared" ref="V70" si="307">SUM(R70:R70)*M69</f>
        <v>0</v>
      </c>
      <c r="W70" s="11">
        <f t="shared" si="293"/>
        <v>0</v>
      </c>
      <c r="X70" s="1101"/>
      <c r="Y70" s="1082"/>
      <c r="Z70" s="1095"/>
      <c r="AA70" s="1123"/>
      <c r="AB70" s="1082"/>
      <c r="AC70" s="270"/>
      <c r="AD70" s="1031"/>
      <c r="AE70" s="103"/>
      <c r="AF70" s="1005"/>
      <c r="AG70" s="1140"/>
      <c r="AH70" s="1031"/>
      <c r="AI70" s="1002"/>
      <c r="AJ70" s="153"/>
    </row>
    <row r="71" spans="1:36" s="68" customFormat="1" ht="20.100000000000001" customHeight="1" thickBot="1" x14ac:dyDescent="0.25">
      <c r="A71" s="1030"/>
      <c r="B71" s="1031"/>
      <c r="C71" s="1032"/>
      <c r="D71" s="1034"/>
      <c r="E71" s="1036"/>
      <c r="F71" s="970"/>
      <c r="G71" s="1064"/>
      <c r="H71" s="494"/>
      <c r="I71" s="1057"/>
      <c r="J71" s="1057"/>
      <c r="K71" s="510"/>
      <c r="L71" s="1045" t="s">
        <v>787</v>
      </c>
      <c r="M71" s="1053">
        <v>0.25</v>
      </c>
      <c r="N71" s="4" t="s">
        <v>32</v>
      </c>
      <c r="O71" s="43">
        <v>0.25</v>
      </c>
      <c r="P71" s="44">
        <v>0.5</v>
      </c>
      <c r="Q71" s="44">
        <v>0.75</v>
      </c>
      <c r="R71" s="45">
        <v>1</v>
      </c>
      <c r="S71" s="5">
        <f t="shared" ref="S71" si="308">SUM(O71:O71)*M71</f>
        <v>6.25E-2</v>
      </c>
      <c r="T71" s="5">
        <f t="shared" ref="T71" si="309">SUM(P71:P71)*M71</f>
        <v>0.125</v>
      </c>
      <c r="U71" s="5">
        <f t="shared" ref="U71" si="310">SUM(Q71:Q71)*M71</f>
        <v>0.1875</v>
      </c>
      <c r="V71" s="5">
        <f t="shared" ref="V71" si="311">SUM(R71:R71)*M71</f>
        <v>0.25</v>
      </c>
      <c r="W71" s="6">
        <f t="shared" si="293"/>
        <v>0.25</v>
      </c>
      <c r="X71" s="1101"/>
      <c r="Y71" s="1082"/>
      <c r="Z71" s="1095"/>
      <c r="AA71" s="1123"/>
      <c r="AB71" s="1082"/>
      <c r="AC71" s="270"/>
      <c r="AD71" s="1031"/>
      <c r="AE71" s="101" t="str">
        <f t="shared" ref="AE71" si="312">+IF(P72&gt;P71,"SUPERADA",IF(P72=P71,"EQUILIBRADA",IF(P72&lt;P71,"PARA MEJORAR")))</f>
        <v>PARA MEJORAR</v>
      </c>
      <c r="AF71" s="1005"/>
      <c r="AG71" s="1140"/>
      <c r="AH71" s="1031"/>
      <c r="AI71" s="1002"/>
      <c r="AJ71" s="153"/>
    </row>
    <row r="72" spans="1:36" s="68" customFormat="1" ht="20.100000000000001" customHeight="1" thickBot="1" x14ac:dyDescent="0.25">
      <c r="A72" s="1030"/>
      <c r="B72" s="1031"/>
      <c r="C72" s="1032"/>
      <c r="D72" s="1034"/>
      <c r="E72" s="1036"/>
      <c r="F72" s="970"/>
      <c r="G72" s="1065"/>
      <c r="H72" s="495"/>
      <c r="I72" s="1058"/>
      <c r="J72" s="1058"/>
      <c r="K72" s="511"/>
      <c r="L72" s="1046"/>
      <c r="M72" s="1055"/>
      <c r="N72" s="7" t="s">
        <v>34</v>
      </c>
      <c r="O72" s="46">
        <v>0</v>
      </c>
      <c r="P72" s="8">
        <v>0</v>
      </c>
      <c r="Q72" s="8">
        <v>0</v>
      </c>
      <c r="R72" s="9">
        <v>0</v>
      </c>
      <c r="S72" s="10">
        <f t="shared" ref="S72" si="313">SUM(O72:O72)*M71</f>
        <v>0</v>
      </c>
      <c r="T72" s="10">
        <f t="shared" ref="T72" si="314">SUM(P72:P72)*M71</f>
        <v>0</v>
      </c>
      <c r="U72" s="10">
        <f t="shared" ref="U72" si="315">SUM(Q72:Q72)*M71</f>
        <v>0</v>
      </c>
      <c r="V72" s="10">
        <f t="shared" ref="V72" si="316">SUM(R72:R72)*M71</f>
        <v>0</v>
      </c>
      <c r="W72" s="11">
        <f t="shared" si="293"/>
        <v>0</v>
      </c>
      <c r="X72" s="1102"/>
      <c r="Y72" s="1083"/>
      <c r="Z72" s="1096"/>
      <c r="AA72" s="1124"/>
      <c r="AB72" s="1083"/>
      <c r="AC72" s="270"/>
      <c r="AD72" s="1031"/>
      <c r="AE72" s="103"/>
      <c r="AF72" s="1006"/>
      <c r="AG72" s="1140"/>
      <c r="AH72" s="1031"/>
      <c r="AI72" s="1002"/>
      <c r="AJ72" s="153"/>
    </row>
    <row r="73" spans="1:36" s="68" customFormat="1" ht="20.100000000000001" customHeight="1" thickBot="1" x14ac:dyDescent="0.25">
      <c r="A73" s="1030"/>
      <c r="B73" s="1031"/>
      <c r="C73" s="1032"/>
      <c r="D73" s="1034"/>
      <c r="E73" s="1036"/>
      <c r="F73" s="970"/>
      <c r="G73" s="1063" t="s">
        <v>788</v>
      </c>
      <c r="H73" s="493"/>
      <c r="I73" s="1056" t="s">
        <v>789</v>
      </c>
      <c r="J73" s="1056" t="s">
        <v>790</v>
      </c>
      <c r="K73" s="1056"/>
      <c r="L73" s="1043" t="s">
        <v>791</v>
      </c>
      <c r="M73" s="1070">
        <v>0.4</v>
      </c>
      <c r="N73" s="4" t="s">
        <v>32</v>
      </c>
      <c r="O73" s="43">
        <v>0.25</v>
      </c>
      <c r="P73" s="44">
        <v>0.5</v>
      </c>
      <c r="Q73" s="44">
        <v>0.75</v>
      </c>
      <c r="R73" s="45">
        <v>1</v>
      </c>
      <c r="S73" s="5">
        <f t="shared" ref="S73" si="317">SUM(O73:O73)*M73</f>
        <v>0.1</v>
      </c>
      <c r="T73" s="5">
        <f t="shared" ref="T73" si="318">SUM(P73:P73)*M73</f>
        <v>0.2</v>
      </c>
      <c r="U73" s="5">
        <f t="shared" ref="U73" si="319">SUM(Q73:Q73)*M73</f>
        <v>0.30000000000000004</v>
      </c>
      <c r="V73" s="5">
        <f t="shared" ref="V73" si="320">SUM(R73:R73)*M73</f>
        <v>0.4</v>
      </c>
      <c r="W73" s="6">
        <f t="shared" si="293"/>
        <v>0.4</v>
      </c>
      <c r="X73" s="1109">
        <f>+S74+S76+S78+S80+S82+S84+S86</f>
        <v>0</v>
      </c>
      <c r="Y73" s="1087">
        <f>+T74+T76+T78+T80+T82+T84+T86</f>
        <v>0</v>
      </c>
      <c r="Z73" s="1097">
        <f>+U74+U76+U78+U80+U82+U84+U86</f>
        <v>0</v>
      </c>
      <c r="AA73" s="1131">
        <f>+V74+V76+V78+V80+V82+V84+V86</f>
        <v>0</v>
      </c>
      <c r="AB73" s="1087">
        <f>MAX(X73:AA86)</f>
        <v>0</v>
      </c>
      <c r="AC73" s="270"/>
      <c r="AD73" s="1031" t="s">
        <v>857</v>
      </c>
      <c r="AE73" s="101" t="str">
        <f t="shared" ref="AE73" si="321">+IF(P74&gt;P73,"SUPERADA",IF(P74=P73,"EQUILIBRADA",IF(P74&lt;P73,"PARA MEJORAR")))</f>
        <v>PARA MEJORAR</v>
      </c>
      <c r="AF73" s="1056"/>
      <c r="AG73" s="1140"/>
      <c r="AH73" s="1031"/>
      <c r="AI73" s="1002"/>
      <c r="AJ73" s="189"/>
    </row>
    <row r="74" spans="1:36" s="68" customFormat="1" ht="20.100000000000001" customHeight="1" thickBot="1" x14ac:dyDescent="0.25">
      <c r="A74" s="1030"/>
      <c r="B74" s="1031"/>
      <c r="C74" s="1032"/>
      <c r="D74" s="1034"/>
      <c r="E74" s="1036"/>
      <c r="F74" s="970"/>
      <c r="G74" s="1064"/>
      <c r="H74" s="494"/>
      <c r="I74" s="1057"/>
      <c r="J74" s="1057"/>
      <c r="K74" s="1057"/>
      <c r="L74" s="1044"/>
      <c r="M74" s="1071"/>
      <c r="N74" s="7" t="s">
        <v>34</v>
      </c>
      <c r="O74" s="46">
        <v>0</v>
      </c>
      <c r="P74" s="8">
        <v>0</v>
      </c>
      <c r="Q74" s="8">
        <v>0</v>
      </c>
      <c r="R74" s="9">
        <v>0</v>
      </c>
      <c r="S74" s="10">
        <f t="shared" ref="S74" si="322">SUM(O74:O74)*M73</f>
        <v>0</v>
      </c>
      <c r="T74" s="10">
        <f t="shared" ref="T74" si="323">SUM(P74:P74)*M73</f>
        <v>0</v>
      </c>
      <c r="U74" s="10">
        <f t="shared" ref="U74" si="324">SUM(Q74:Q74)*M73</f>
        <v>0</v>
      </c>
      <c r="V74" s="10">
        <f t="shared" ref="V74" si="325">SUM(R74:R74)*M73</f>
        <v>0</v>
      </c>
      <c r="W74" s="11">
        <f t="shared" si="293"/>
        <v>0</v>
      </c>
      <c r="X74" s="1110"/>
      <c r="Y74" s="1088"/>
      <c r="Z74" s="1098"/>
      <c r="AA74" s="1132"/>
      <c r="AB74" s="1088"/>
      <c r="AC74" s="270"/>
      <c r="AD74" s="1031"/>
      <c r="AE74" s="103"/>
      <c r="AF74" s="1057"/>
      <c r="AG74" s="1140"/>
      <c r="AH74" s="1031"/>
      <c r="AI74" s="1002"/>
      <c r="AJ74" s="189"/>
    </row>
    <row r="75" spans="1:36" s="68" customFormat="1" ht="20.100000000000001" customHeight="1" thickBot="1" x14ac:dyDescent="0.25">
      <c r="A75" s="1030"/>
      <c r="B75" s="1031"/>
      <c r="C75" s="1032"/>
      <c r="D75" s="1034"/>
      <c r="E75" s="1036"/>
      <c r="F75" s="970"/>
      <c r="G75" s="1064"/>
      <c r="H75" s="494"/>
      <c r="I75" s="1057"/>
      <c r="J75" s="1057"/>
      <c r="K75" s="1057"/>
      <c r="L75" s="1045" t="s">
        <v>792</v>
      </c>
      <c r="M75" s="1072">
        <v>0.5</v>
      </c>
      <c r="N75" s="4" t="s">
        <v>32</v>
      </c>
      <c r="O75" s="43">
        <v>0.25</v>
      </c>
      <c r="P75" s="44">
        <v>0.5</v>
      </c>
      <c r="Q75" s="44">
        <v>0.75</v>
      </c>
      <c r="R75" s="45">
        <v>1</v>
      </c>
      <c r="S75" s="5">
        <f t="shared" ref="S75" si="326">SUM(O75:O75)*M75</f>
        <v>0.125</v>
      </c>
      <c r="T75" s="5">
        <f t="shared" ref="T75" si="327">SUM(P75:P75)*M75</f>
        <v>0.25</v>
      </c>
      <c r="U75" s="5">
        <f t="shared" ref="U75" si="328">SUM(Q75:Q75)*M75</f>
        <v>0.375</v>
      </c>
      <c r="V75" s="5">
        <f t="shared" ref="V75" si="329">SUM(R75:R75)*M75</f>
        <v>0.5</v>
      </c>
      <c r="W75" s="6">
        <f t="shared" si="293"/>
        <v>0.5</v>
      </c>
      <c r="X75" s="1110"/>
      <c r="Y75" s="1088"/>
      <c r="Z75" s="1098"/>
      <c r="AA75" s="1132"/>
      <c r="AB75" s="1088"/>
      <c r="AC75" s="270"/>
      <c r="AD75" s="1031"/>
      <c r="AE75" s="101" t="str">
        <f t="shared" ref="AE75" si="330">+IF(P76&gt;P75,"SUPERADA",IF(P76=P75,"EQUILIBRADA",IF(P76&lt;P75,"PARA MEJORAR")))</f>
        <v>PARA MEJORAR</v>
      </c>
      <c r="AF75" s="1057"/>
      <c r="AG75" s="1140"/>
      <c r="AH75" s="1031"/>
      <c r="AI75" s="1002"/>
      <c r="AJ75" s="189"/>
    </row>
    <row r="76" spans="1:36" s="68" customFormat="1" ht="20.100000000000001" customHeight="1" thickBot="1" x14ac:dyDescent="0.25">
      <c r="A76" s="1030"/>
      <c r="B76" s="1031"/>
      <c r="C76" s="1032"/>
      <c r="D76" s="1034"/>
      <c r="E76" s="1036"/>
      <c r="F76" s="970"/>
      <c r="G76" s="1064"/>
      <c r="H76" s="494"/>
      <c r="I76" s="1057"/>
      <c r="J76" s="1057"/>
      <c r="K76" s="1057"/>
      <c r="L76" s="1044"/>
      <c r="M76" s="1071"/>
      <c r="N76" s="7" t="s">
        <v>34</v>
      </c>
      <c r="O76" s="46">
        <v>0</v>
      </c>
      <c r="P76" s="8">
        <v>0</v>
      </c>
      <c r="Q76" s="8">
        <v>0</v>
      </c>
      <c r="R76" s="9">
        <v>0</v>
      </c>
      <c r="S76" s="10">
        <f t="shared" ref="S76" si="331">SUM(O76:O76)*M75</f>
        <v>0</v>
      </c>
      <c r="T76" s="10">
        <f t="shared" ref="T76" si="332">SUM(P76:P76)*M75</f>
        <v>0</v>
      </c>
      <c r="U76" s="10">
        <f t="shared" ref="U76" si="333">SUM(Q76:Q76)*M75</f>
        <v>0</v>
      </c>
      <c r="V76" s="10">
        <f t="shared" ref="V76" si="334">SUM(R76:R76)*M75</f>
        <v>0</v>
      </c>
      <c r="W76" s="11">
        <f t="shared" si="293"/>
        <v>0</v>
      </c>
      <c r="X76" s="1110"/>
      <c r="Y76" s="1088"/>
      <c r="Z76" s="1098"/>
      <c r="AA76" s="1132"/>
      <c r="AB76" s="1088"/>
      <c r="AC76" s="270"/>
      <c r="AD76" s="1031"/>
      <c r="AE76" s="103"/>
      <c r="AF76" s="1057"/>
      <c r="AG76" s="1140"/>
      <c r="AH76" s="1031"/>
      <c r="AI76" s="1002"/>
      <c r="AJ76" s="189"/>
    </row>
    <row r="77" spans="1:36" s="68" customFormat="1" ht="20.100000000000001" customHeight="1" thickBot="1" x14ac:dyDescent="0.25">
      <c r="A77" s="1030"/>
      <c r="B77" s="1031"/>
      <c r="C77" s="1032"/>
      <c r="D77" s="1034"/>
      <c r="E77" s="1036"/>
      <c r="F77" s="970"/>
      <c r="G77" s="1064"/>
      <c r="H77" s="494"/>
      <c r="I77" s="1057"/>
      <c r="J77" s="1057"/>
      <c r="K77" s="1057"/>
      <c r="L77" s="1045" t="s">
        <v>793</v>
      </c>
      <c r="M77" s="1072">
        <v>0.1</v>
      </c>
      <c r="N77" s="4" t="s">
        <v>32</v>
      </c>
      <c r="O77" s="43">
        <v>0.25</v>
      </c>
      <c r="P77" s="44">
        <v>0.5</v>
      </c>
      <c r="Q77" s="44">
        <v>0.75</v>
      </c>
      <c r="R77" s="45">
        <v>1</v>
      </c>
      <c r="S77" s="5">
        <f t="shared" ref="S77" si="335">SUM(O77:O77)*M77</f>
        <v>2.5000000000000001E-2</v>
      </c>
      <c r="T77" s="5">
        <f t="shared" ref="T77" si="336">SUM(P77:P77)*M77</f>
        <v>0.05</v>
      </c>
      <c r="U77" s="5">
        <f t="shared" ref="U77" si="337">SUM(Q77:Q77)*M77</f>
        <v>7.5000000000000011E-2</v>
      </c>
      <c r="V77" s="5">
        <f t="shared" ref="V77" si="338">SUM(R77:R77)*M77</f>
        <v>0.1</v>
      </c>
      <c r="W77" s="6">
        <f t="shared" si="293"/>
        <v>0.1</v>
      </c>
      <c r="X77" s="1110"/>
      <c r="Y77" s="1088"/>
      <c r="Z77" s="1098"/>
      <c r="AA77" s="1132"/>
      <c r="AB77" s="1088"/>
      <c r="AC77" s="270"/>
      <c r="AD77" s="1031"/>
      <c r="AE77" s="101" t="str">
        <f t="shared" ref="AE77" si="339">+IF(P78&gt;P77,"SUPERADA",IF(P78=P77,"EQUILIBRADA",IF(P78&lt;P77,"PARA MEJORAR")))</f>
        <v>PARA MEJORAR</v>
      </c>
      <c r="AF77" s="1057"/>
      <c r="AG77" s="1140"/>
      <c r="AH77" s="1031"/>
      <c r="AI77" s="1002"/>
      <c r="AJ77" s="189"/>
    </row>
    <row r="78" spans="1:36" s="68" customFormat="1" ht="20.100000000000001" customHeight="1" thickBot="1" x14ac:dyDescent="0.25">
      <c r="A78" s="1030"/>
      <c r="B78" s="1031"/>
      <c r="C78" s="1032"/>
      <c r="D78" s="1034"/>
      <c r="E78" s="1036"/>
      <c r="F78" s="970"/>
      <c r="G78" s="1064"/>
      <c r="H78" s="494"/>
      <c r="I78" s="1069"/>
      <c r="J78" s="1069"/>
      <c r="K78" s="1057"/>
      <c r="L78" s="1044"/>
      <c r="M78" s="1071"/>
      <c r="N78" s="7" t="s">
        <v>34</v>
      </c>
      <c r="O78" s="46">
        <v>0</v>
      </c>
      <c r="P78" s="8">
        <v>0</v>
      </c>
      <c r="Q78" s="8">
        <v>0</v>
      </c>
      <c r="R78" s="9">
        <v>0</v>
      </c>
      <c r="S78" s="10">
        <f t="shared" ref="S78" si="340">SUM(O78:O78)*M77</f>
        <v>0</v>
      </c>
      <c r="T78" s="10">
        <f t="shared" ref="T78" si="341">SUM(P78:P78)*M77</f>
        <v>0</v>
      </c>
      <c r="U78" s="10">
        <f t="shared" ref="U78" si="342">SUM(Q78:Q78)*M77</f>
        <v>0</v>
      </c>
      <c r="V78" s="10">
        <f t="shared" ref="V78" si="343">SUM(R78:R78)*M77</f>
        <v>0</v>
      </c>
      <c r="W78" s="11">
        <f t="shared" si="293"/>
        <v>0</v>
      </c>
      <c r="X78" s="1110"/>
      <c r="Y78" s="1088"/>
      <c r="Z78" s="1098"/>
      <c r="AA78" s="1132"/>
      <c r="AB78" s="1088"/>
      <c r="AC78" s="270"/>
      <c r="AD78" s="1031"/>
      <c r="AE78" s="103"/>
      <c r="AF78" s="1057"/>
      <c r="AG78" s="1140"/>
      <c r="AH78" s="1031"/>
      <c r="AI78" s="1002"/>
      <c r="AJ78" s="189"/>
    </row>
    <row r="79" spans="1:36" s="68" customFormat="1" ht="20.100000000000001" customHeight="1" thickBot="1" x14ac:dyDescent="0.25">
      <c r="A79" s="1030"/>
      <c r="B79" s="1031"/>
      <c r="C79" s="1032"/>
      <c r="D79" s="1034"/>
      <c r="E79" s="1036"/>
      <c r="F79" s="970"/>
      <c r="G79" s="1064"/>
      <c r="H79" s="494"/>
      <c r="I79" s="1006" t="s">
        <v>794</v>
      </c>
      <c r="J79" s="1006" t="s">
        <v>795</v>
      </c>
      <c r="K79" s="1057"/>
      <c r="L79" s="516" t="s">
        <v>837</v>
      </c>
      <c r="M79" s="1061">
        <v>0.1</v>
      </c>
      <c r="N79" s="4" t="s">
        <v>32</v>
      </c>
      <c r="O79" s="43">
        <v>1</v>
      </c>
      <c r="P79" s="44">
        <v>1</v>
      </c>
      <c r="Q79" s="44">
        <v>1</v>
      </c>
      <c r="R79" s="45">
        <v>1</v>
      </c>
      <c r="S79" s="5">
        <f t="shared" ref="S79" si="344">SUM(O79:O79)*M79</f>
        <v>0.1</v>
      </c>
      <c r="T79" s="5">
        <f t="shared" ref="T79" si="345">SUM(P79:P79)*M79</f>
        <v>0.1</v>
      </c>
      <c r="U79" s="5">
        <f t="shared" ref="U79" si="346">SUM(Q79:Q79)*M79</f>
        <v>0.1</v>
      </c>
      <c r="V79" s="5">
        <f t="shared" ref="V79" si="347">SUM(R79:R79)*M79</f>
        <v>0.1</v>
      </c>
      <c r="W79" s="6">
        <f t="shared" si="293"/>
        <v>0.1</v>
      </c>
      <c r="X79" s="1110"/>
      <c r="Y79" s="1088"/>
      <c r="Z79" s="1098"/>
      <c r="AA79" s="1132"/>
      <c r="AB79" s="1088"/>
      <c r="AC79" s="270"/>
      <c r="AD79" s="1031"/>
      <c r="AE79" s="101" t="str">
        <f t="shared" ref="AE79" si="348">+IF(P80&gt;P79,"SUPERADA",IF(P80=P79,"EQUILIBRADA",IF(P80&lt;P79,"PARA MEJORAR")))</f>
        <v>PARA MEJORAR</v>
      </c>
      <c r="AF79" s="1057"/>
      <c r="AG79" s="1140"/>
      <c r="AH79" s="1031"/>
      <c r="AI79" s="1002"/>
      <c r="AJ79" s="189"/>
    </row>
    <row r="80" spans="1:36" s="68" customFormat="1" ht="20.100000000000001" customHeight="1" thickBot="1" x14ac:dyDescent="0.25">
      <c r="A80" s="1030"/>
      <c r="B80" s="1031"/>
      <c r="C80" s="1032"/>
      <c r="D80" s="1034"/>
      <c r="E80" s="1036"/>
      <c r="F80" s="970"/>
      <c r="G80" s="1064"/>
      <c r="H80" s="494"/>
      <c r="I80" s="1057"/>
      <c r="J80" s="1057"/>
      <c r="K80" s="1057"/>
      <c r="L80" s="513"/>
      <c r="M80" s="1073"/>
      <c r="N80" s="7" t="s">
        <v>34</v>
      </c>
      <c r="O80" s="46">
        <v>0</v>
      </c>
      <c r="P80" s="8">
        <v>0</v>
      </c>
      <c r="Q80" s="8">
        <v>0</v>
      </c>
      <c r="R80" s="9">
        <v>0</v>
      </c>
      <c r="S80" s="10">
        <f t="shared" ref="S80" si="349">SUM(O80:O80)*M79</f>
        <v>0</v>
      </c>
      <c r="T80" s="10">
        <f t="shared" ref="T80" si="350">SUM(P80:P80)*M79</f>
        <v>0</v>
      </c>
      <c r="U80" s="10">
        <f t="shared" ref="U80" si="351">SUM(Q80:Q80)*M79</f>
        <v>0</v>
      </c>
      <c r="V80" s="10">
        <f t="shared" ref="V80" si="352">SUM(R80:R80)*M79</f>
        <v>0</v>
      </c>
      <c r="W80" s="11">
        <f t="shared" si="293"/>
        <v>0</v>
      </c>
      <c r="X80" s="1110"/>
      <c r="Y80" s="1088"/>
      <c r="Z80" s="1098"/>
      <c r="AA80" s="1132"/>
      <c r="AB80" s="1088"/>
      <c r="AC80" s="270"/>
      <c r="AD80" s="1031"/>
      <c r="AE80" s="103"/>
      <c r="AF80" s="1057"/>
      <c r="AG80" s="1140"/>
      <c r="AH80" s="1031"/>
      <c r="AI80" s="1002"/>
      <c r="AJ80" s="189"/>
    </row>
    <row r="81" spans="1:36" s="68" customFormat="1" ht="20.100000000000001" customHeight="1" thickBot="1" x14ac:dyDescent="0.25">
      <c r="A81" s="1030"/>
      <c r="B81" s="1031"/>
      <c r="C81" s="1032"/>
      <c r="D81" s="1034"/>
      <c r="E81" s="1036"/>
      <c r="F81" s="970"/>
      <c r="G81" s="1064"/>
      <c r="H81" s="494"/>
      <c r="I81" s="1057"/>
      <c r="J81" s="1057"/>
      <c r="K81" s="1057"/>
      <c r="L81" s="1059" t="s">
        <v>796</v>
      </c>
      <c r="M81" s="1061">
        <v>0.6</v>
      </c>
      <c r="N81" s="4" t="s">
        <v>32</v>
      </c>
      <c r="O81" s="43">
        <v>0.2</v>
      </c>
      <c r="P81" s="44">
        <v>0.5</v>
      </c>
      <c r="Q81" s="44">
        <v>0.8</v>
      </c>
      <c r="R81" s="45">
        <v>1</v>
      </c>
      <c r="S81" s="5">
        <f t="shared" ref="S81" si="353">SUM(O81:O81)*M81</f>
        <v>0.12</v>
      </c>
      <c r="T81" s="5">
        <f t="shared" ref="T81" si="354">SUM(P81:P81)*M81</f>
        <v>0.3</v>
      </c>
      <c r="U81" s="5">
        <f t="shared" ref="U81" si="355">SUM(Q81:Q81)*M81</f>
        <v>0.48</v>
      </c>
      <c r="V81" s="5">
        <f t="shared" ref="V81" si="356">SUM(R81:R81)*M81</f>
        <v>0.6</v>
      </c>
      <c r="W81" s="6">
        <f t="shared" si="293"/>
        <v>0.6</v>
      </c>
      <c r="X81" s="1110"/>
      <c r="Y81" s="1088"/>
      <c r="Z81" s="1098"/>
      <c r="AA81" s="1132"/>
      <c r="AB81" s="1088"/>
      <c r="AC81" s="270"/>
      <c r="AD81" s="1031"/>
      <c r="AE81" s="101" t="str">
        <f t="shared" ref="AE81" si="357">+IF(P82&gt;P81,"SUPERADA",IF(P82=P81,"EQUILIBRADA",IF(P82&lt;P81,"PARA MEJORAR")))</f>
        <v>PARA MEJORAR</v>
      </c>
      <c r="AF81" s="1057"/>
      <c r="AG81" s="1140"/>
      <c r="AH81" s="1031"/>
      <c r="AI81" s="1002"/>
      <c r="AJ81" s="189"/>
    </row>
    <row r="82" spans="1:36" s="68" customFormat="1" ht="20.100000000000001" customHeight="1" thickBot="1" x14ac:dyDescent="0.25">
      <c r="A82" s="1030"/>
      <c r="B82" s="1031"/>
      <c r="C82" s="1032"/>
      <c r="D82" s="1034"/>
      <c r="E82" s="1036"/>
      <c r="F82" s="970"/>
      <c r="G82" s="1064"/>
      <c r="H82" s="494"/>
      <c r="I82" s="1057"/>
      <c r="J82" s="1057"/>
      <c r="K82" s="1057"/>
      <c r="L82" s="1074"/>
      <c r="M82" s="1073"/>
      <c r="N82" s="7" t="s">
        <v>34</v>
      </c>
      <c r="O82" s="46">
        <v>0</v>
      </c>
      <c r="P82" s="8">
        <v>0</v>
      </c>
      <c r="Q82" s="8">
        <v>0</v>
      </c>
      <c r="R82" s="9">
        <v>0</v>
      </c>
      <c r="S82" s="10">
        <f t="shared" ref="S82" si="358">SUM(O82:O82)*M81</f>
        <v>0</v>
      </c>
      <c r="T82" s="10">
        <f t="shared" ref="T82" si="359">SUM(P82:P82)*M81</f>
        <v>0</v>
      </c>
      <c r="U82" s="10">
        <f t="shared" ref="U82" si="360">SUM(Q82:Q82)*M81</f>
        <v>0</v>
      </c>
      <c r="V82" s="10">
        <f t="shared" ref="V82" si="361">SUM(R82:R82)*M81</f>
        <v>0</v>
      </c>
      <c r="W82" s="11">
        <f t="shared" si="293"/>
        <v>0</v>
      </c>
      <c r="X82" s="1110"/>
      <c r="Y82" s="1088"/>
      <c r="Z82" s="1098"/>
      <c r="AA82" s="1132"/>
      <c r="AB82" s="1088"/>
      <c r="AC82" s="270"/>
      <c r="AD82" s="1031"/>
      <c r="AE82" s="103"/>
      <c r="AF82" s="1057"/>
      <c r="AG82" s="1140"/>
      <c r="AH82" s="1031"/>
      <c r="AI82" s="1002"/>
      <c r="AJ82" s="189"/>
    </row>
    <row r="83" spans="1:36" s="68" customFormat="1" ht="20.100000000000001" customHeight="1" thickBot="1" x14ac:dyDescent="0.25">
      <c r="A83" s="1030"/>
      <c r="B83" s="1031"/>
      <c r="C83" s="1032"/>
      <c r="D83" s="1034"/>
      <c r="E83" s="1036"/>
      <c r="F83" s="970"/>
      <c r="G83" s="1064"/>
      <c r="H83" s="494"/>
      <c r="I83" s="1057"/>
      <c r="J83" s="1057"/>
      <c r="K83" s="1057"/>
      <c r="L83" s="516" t="s">
        <v>797</v>
      </c>
      <c r="M83" s="1061">
        <v>0.2</v>
      </c>
      <c r="N83" s="4" t="s">
        <v>32</v>
      </c>
      <c r="O83" s="43">
        <v>0.2</v>
      </c>
      <c r="P83" s="44">
        <v>0.5</v>
      </c>
      <c r="Q83" s="44">
        <v>0.8</v>
      </c>
      <c r="R83" s="45">
        <v>1</v>
      </c>
      <c r="S83" s="5">
        <f t="shared" ref="S83" si="362">SUM(O83:O83)*M83</f>
        <v>4.0000000000000008E-2</v>
      </c>
      <c r="T83" s="5">
        <f t="shared" ref="T83" si="363">SUM(P83:P83)*M83</f>
        <v>0.1</v>
      </c>
      <c r="U83" s="5">
        <f t="shared" ref="U83" si="364">SUM(Q83:Q83)*M83</f>
        <v>0.16000000000000003</v>
      </c>
      <c r="V83" s="5">
        <f t="shared" ref="V83" si="365">SUM(R83:R83)*M83</f>
        <v>0.2</v>
      </c>
      <c r="W83" s="6">
        <f t="shared" si="293"/>
        <v>0.2</v>
      </c>
      <c r="X83" s="1110"/>
      <c r="Y83" s="1088"/>
      <c r="Z83" s="1098"/>
      <c r="AA83" s="1132"/>
      <c r="AB83" s="1088"/>
      <c r="AC83" s="270"/>
      <c r="AD83" s="1031"/>
      <c r="AE83" s="101" t="str">
        <f t="shared" ref="AE83" si="366">+IF(P84&gt;P83,"SUPERADA",IF(P84=P83,"EQUILIBRADA",IF(P84&lt;P83,"PARA MEJORAR")))</f>
        <v>PARA MEJORAR</v>
      </c>
      <c r="AF83" s="1057"/>
      <c r="AG83" s="1140"/>
      <c r="AH83" s="1031"/>
      <c r="AI83" s="1002"/>
      <c r="AJ83" s="189"/>
    </row>
    <row r="84" spans="1:36" s="68" customFormat="1" ht="20.100000000000001" customHeight="1" thickBot="1" x14ac:dyDescent="0.25">
      <c r="A84" s="1030"/>
      <c r="B84" s="1031"/>
      <c r="C84" s="1032"/>
      <c r="D84" s="1034"/>
      <c r="E84" s="1036"/>
      <c r="F84" s="970"/>
      <c r="G84" s="1064"/>
      <c r="H84" s="494"/>
      <c r="I84" s="1057"/>
      <c r="J84" s="1057"/>
      <c r="K84" s="1057"/>
      <c r="L84" s="513"/>
      <c r="M84" s="1073"/>
      <c r="N84" s="7" t="s">
        <v>34</v>
      </c>
      <c r="O84" s="46">
        <v>0</v>
      </c>
      <c r="P84" s="8">
        <v>0</v>
      </c>
      <c r="Q84" s="8">
        <v>0</v>
      </c>
      <c r="R84" s="9">
        <v>0</v>
      </c>
      <c r="S84" s="10">
        <f t="shared" ref="S84" si="367">SUM(O84:O84)*M83</f>
        <v>0</v>
      </c>
      <c r="T84" s="10">
        <f t="shared" ref="T84" si="368">SUM(P84:P84)*M83</f>
        <v>0</v>
      </c>
      <c r="U84" s="10">
        <f t="shared" ref="U84" si="369">SUM(Q84:Q84)*M83</f>
        <v>0</v>
      </c>
      <c r="V84" s="10">
        <f t="shared" ref="V84" si="370">SUM(R84:R84)*M83</f>
        <v>0</v>
      </c>
      <c r="W84" s="11">
        <f t="shared" si="293"/>
        <v>0</v>
      </c>
      <c r="X84" s="1110"/>
      <c r="Y84" s="1088"/>
      <c r="Z84" s="1098"/>
      <c r="AA84" s="1132"/>
      <c r="AB84" s="1088"/>
      <c r="AC84" s="270"/>
      <c r="AD84" s="1031"/>
      <c r="AE84" s="103"/>
      <c r="AF84" s="1057"/>
      <c r="AG84" s="1140"/>
      <c r="AH84" s="1031"/>
      <c r="AI84" s="1002"/>
      <c r="AJ84" s="189"/>
    </row>
    <row r="85" spans="1:36" s="68" customFormat="1" ht="20.100000000000001" customHeight="1" thickBot="1" x14ac:dyDescent="0.25">
      <c r="A85" s="1030"/>
      <c r="B85" s="1031"/>
      <c r="C85" s="1032"/>
      <c r="D85" s="1034"/>
      <c r="E85" s="1036"/>
      <c r="F85" s="970"/>
      <c r="G85" s="1064"/>
      <c r="H85" s="494"/>
      <c r="I85" s="1057"/>
      <c r="J85" s="1057"/>
      <c r="K85" s="1057"/>
      <c r="L85" s="1059" t="s">
        <v>798</v>
      </c>
      <c r="M85" s="1061">
        <v>0.1</v>
      </c>
      <c r="N85" s="4" t="s">
        <v>32</v>
      </c>
      <c r="O85" s="43">
        <v>0.2</v>
      </c>
      <c r="P85" s="44">
        <v>0.5</v>
      </c>
      <c r="Q85" s="44">
        <v>0.8</v>
      </c>
      <c r="R85" s="45">
        <v>1</v>
      </c>
      <c r="S85" s="5">
        <f t="shared" ref="S85" si="371">SUM(O85:O85)*M85</f>
        <v>2.0000000000000004E-2</v>
      </c>
      <c r="T85" s="5">
        <f t="shared" ref="T85" si="372">SUM(P85:P85)*M85</f>
        <v>0.05</v>
      </c>
      <c r="U85" s="5">
        <f t="shared" ref="U85" si="373">SUM(Q85:Q85)*M85</f>
        <v>8.0000000000000016E-2</v>
      </c>
      <c r="V85" s="5">
        <f t="shared" ref="V85" si="374">SUM(R85:R85)*M85</f>
        <v>0.1</v>
      </c>
      <c r="W85" s="6">
        <f t="shared" si="293"/>
        <v>0.1</v>
      </c>
      <c r="X85" s="1110"/>
      <c r="Y85" s="1088"/>
      <c r="Z85" s="1098"/>
      <c r="AA85" s="1132"/>
      <c r="AB85" s="1088"/>
      <c r="AC85" s="270"/>
      <c r="AD85" s="1031"/>
      <c r="AE85" s="101" t="str">
        <f t="shared" ref="AE85" si="375">+IF(P86&gt;P85,"SUPERADA",IF(P86=P85,"EQUILIBRADA",IF(P86&lt;P85,"PARA MEJORAR")))</f>
        <v>PARA MEJORAR</v>
      </c>
      <c r="AF85" s="1057"/>
      <c r="AG85" s="1140"/>
      <c r="AH85" s="1031"/>
      <c r="AI85" s="1002"/>
      <c r="AJ85" s="189"/>
    </row>
    <row r="86" spans="1:36" s="68" customFormat="1" ht="20.100000000000001" customHeight="1" thickBot="1" x14ac:dyDescent="0.25">
      <c r="A86" s="1030"/>
      <c r="B86" s="1031"/>
      <c r="C86" s="1033"/>
      <c r="D86" s="1035"/>
      <c r="E86" s="1037"/>
      <c r="F86" s="1038"/>
      <c r="G86" s="1065"/>
      <c r="H86" s="495"/>
      <c r="I86" s="1058"/>
      <c r="J86" s="1058"/>
      <c r="K86" s="1058"/>
      <c r="L86" s="1060"/>
      <c r="M86" s="1062"/>
      <c r="N86" s="7" t="s">
        <v>34</v>
      </c>
      <c r="O86" s="46">
        <v>0</v>
      </c>
      <c r="P86" s="8">
        <v>0</v>
      </c>
      <c r="Q86" s="8">
        <v>0</v>
      </c>
      <c r="R86" s="9">
        <v>0</v>
      </c>
      <c r="S86" s="10">
        <f t="shared" ref="S86" si="376">SUM(O86:O86)*M85</f>
        <v>0</v>
      </c>
      <c r="T86" s="10">
        <f t="shared" ref="T86" si="377">SUM(P86:P86)*M85</f>
        <v>0</v>
      </c>
      <c r="U86" s="10">
        <f t="shared" ref="U86" si="378">SUM(Q86:Q86)*M85</f>
        <v>0</v>
      </c>
      <c r="V86" s="10">
        <f t="shared" ref="V86" si="379">SUM(R86:R86)*M85</f>
        <v>0</v>
      </c>
      <c r="W86" s="11">
        <f t="shared" si="293"/>
        <v>0</v>
      </c>
      <c r="X86" s="1111"/>
      <c r="Y86" s="1089"/>
      <c r="Z86" s="1099"/>
      <c r="AA86" s="1133"/>
      <c r="AB86" s="1089"/>
      <c r="AC86" s="270"/>
      <c r="AD86" s="1076"/>
      <c r="AE86" s="103"/>
      <c r="AF86" s="1058"/>
      <c r="AG86" s="1141"/>
      <c r="AH86" s="1031"/>
      <c r="AI86" s="1002"/>
      <c r="AJ86" s="189"/>
    </row>
    <row r="87" spans="1:36" s="68" customFormat="1" ht="20.100000000000001" customHeight="1" thickBot="1" x14ac:dyDescent="0.25">
      <c r="A87" s="1030"/>
      <c r="B87" s="1031"/>
      <c r="C87" s="1039">
        <v>3</v>
      </c>
      <c r="D87" s="1040" t="s">
        <v>722</v>
      </c>
      <c r="E87" s="1041">
        <v>3</v>
      </c>
      <c r="F87" s="969" t="s">
        <v>723</v>
      </c>
      <c r="G87" s="490" t="s">
        <v>799</v>
      </c>
      <c r="H87" s="493"/>
      <c r="I87" s="496" t="s">
        <v>800</v>
      </c>
      <c r="J87" s="496" t="s">
        <v>801</v>
      </c>
      <c r="K87" s="496"/>
      <c r="L87" s="1043" t="s">
        <v>802</v>
      </c>
      <c r="M87" s="514">
        <v>0.1</v>
      </c>
      <c r="N87" s="4" t="s">
        <v>32</v>
      </c>
      <c r="O87" s="43">
        <v>0.7</v>
      </c>
      <c r="P87" s="44">
        <v>1</v>
      </c>
      <c r="Q87" s="44">
        <v>1</v>
      </c>
      <c r="R87" s="45">
        <v>1</v>
      </c>
      <c r="S87" s="5">
        <f t="shared" ref="S87" si="380">SUM(O87:O87)*M87</f>
        <v>6.9999999999999993E-2</v>
      </c>
      <c r="T87" s="5">
        <f t="shared" ref="T87" si="381">SUM(P87:P87)*M87</f>
        <v>0.1</v>
      </c>
      <c r="U87" s="5">
        <f t="shared" ref="U87" si="382">SUM(Q87:Q87)*M87</f>
        <v>0.1</v>
      </c>
      <c r="V87" s="5">
        <f t="shared" ref="V87" si="383">SUM(R87:R87)*M87</f>
        <v>0.1</v>
      </c>
      <c r="W87" s="6">
        <f t="shared" si="293"/>
        <v>0.1</v>
      </c>
      <c r="X87" s="1103">
        <f>+S88+S90+S92+S94+S96+S98</f>
        <v>0</v>
      </c>
      <c r="Y87" s="1090">
        <f>+T88+T90+T92+T94+T96+T98</f>
        <v>0</v>
      </c>
      <c r="Z87" s="1119">
        <f>+U88+U90+U92+U94+U96+U98</f>
        <v>0</v>
      </c>
      <c r="AA87" s="1125">
        <f>+V88+V90+V92+V94+V96+V98</f>
        <v>0</v>
      </c>
      <c r="AB87" s="1090">
        <f>MAX(X87:AA98)</f>
        <v>0</v>
      </c>
      <c r="AC87" s="270"/>
      <c r="AD87" s="1075" t="s">
        <v>858</v>
      </c>
      <c r="AE87" s="101" t="str">
        <f t="shared" ref="AE87" si="384">+IF(P88&gt;P87,"SUPERADA",IF(P88=P87,"EQUILIBRADA",IF(P88&lt;P87,"PARA MEJORAR")))</f>
        <v>PARA MEJORAR</v>
      </c>
      <c r="AF87" s="1007"/>
      <c r="AG87" s="1142"/>
      <c r="AH87" s="1031"/>
      <c r="AI87" s="1002"/>
      <c r="AJ87" s="189"/>
    </row>
    <row r="88" spans="1:36" s="68" customFormat="1" ht="20.100000000000001" customHeight="1" thickBot="1" x14ac:dyDescent="0.25">
      <c r="A88" s="1030"/>
      <c r="B88" s="1031"/>
      <c r="C88" s="1032"/>
      <c r="D88" s="1034"/>
      <c r="E88" s="1036"/>
      <c r="F88" s="970"/>
      <c r="G88" s="491"/>
      <c r="H88" s="494"/>
      <c r="I88" s="497"/>
      <c r="J88" s="497"/>
      <c r="K88" s="497"/>
      <c r="L88" s="1044"/>
      <c r="M88" s="515"/>
      <c r="N88" s="7" t="s">
        <v>34</v>
      </c>
      <c r="O88" s="46">
        <v>0</v>
      </c>
      <c r="P88" s="8">
        <v>0</v>
      </c>
      <c r="Q88" s="8">
        <v>0</v>
      </c>
      <c r="R88" s="9">
        <v>0</v>
      </c>
      <c r="S88" s="10">
        <f t="shared" ref="S88" si="385">SUM(O88:O88)*M87</f>
        <v>0</v>
      </c>
      <c r="T88" s="10">
        <f t="shared" ref="T88" si="386">SUM(P88:P88)*M87</f>
        <v>0</v>
      </c>
      <c r="U88" s="10">
        <f t="shared" ref="U88" si="387">SUM(Q88:Q88)*M87</f>
        <v>0</v>
      </c>
      <c r="V88" s="10">
        <f t="shared" ref="V88" si="388">SUM(R88:R88)*M87</f>
        <v>0</v>
      </c>
      <c r="W88" s="11">
        <f t="shared" si="293"/>
        <v>0</v>
      </c>
      <c r="X88" s="1104"/>
      <c r="Y88" s="1091"/>
      <c r="Z88" s="1120"/>
      <c r="AA88" s="1126"/>
      <c r="AB88" s="1091"/>
      <c r="AC88" s="270"/>
      <c r="AD88" s="1031"/>
      <c r="AE88" s="103"/>
      <c r="AF88" s="1008"/>
      <c r="AG88" s="1140"/>
      <c r="AH88" s="1031"/>
      <c r="AI88" s="1002"/>
      <c r="AJ88" s="189"/>
    </row>
    <row r="89" spans="1:36" s="68" customFormat="1" ht="20.100000000000001" customHeight="1" thickBot="1" x14ac:dyDescent="0.25">
      <c r="A89" s="1030"/>
      <c r="B89" s="1031"/>
      <c r="C89" s="1032"/>
      <c r="D89" s="1034"/>
      <c r="E89" s="1036"/>
      <c r="F89" s="970"/>
      <c r="G89" s="491"/>
      <c r="H89" s="494"/>
      <c r="I89" s="497"/>
      <c r="J89" s="497"/>
      <c r="K89" s="497"/>
      <c r="L89" s="1045" t="s">
        <v>803</v>
      </c>
      <c r="M89" s="517">
        <v>0.2</v>
      </c>
      <c r="N89" s="4" t="s">
        <v>32</v>
      </c>
      <c r="O89" s="43">
        <v>0.3</v>
      </c>
      <c r="P89" s="44">
        <v>1</v>
      </c>
      <c r="Q89" s="44">
        <v>1</v>
      </c>
      <c r="R89" s="45">
        <v>1</v>
      </c>
      <c r="S89" s="5">
        <f t="shared" ref="S89" si="389">SUM(O89:O89)*M89</f>
        <v>0.06</v>
      </c>
      <c r="T89" s="5">
        <f t="shared" ref="T89" si="390">SUM(P89:P89)*M89</f>
        <v>0.2</v>
      </c>
      <c r="U89" s="5">
        <f t="shared" ref="U89" si="391">SUM(Q89:Q89)*M89</f>
        <v>0.2</v>
      </c>
      <c r="V89" s="5">
        <f t="shared" ref="V89" si="392">SUM(R89:R89)*M89</f>
        <v>0.2</v>
      </c>
      <c r="W89" s="6">
        <f t="shared" si="293"/>
        <v>0.2</v>
      </c>
      <c r="X89" s="1104"/>
      <c r="Y89" s="1091"/>
      <c r="Z89" s="1120"/>
      <c r="AA89" s="1126"/>
      <c r="AB89" s="1091"/>
      <c r="AC89" s="270"/>
      <c r="AD89" s="1031"/>
      <c r="AE89" s="101" t="str">
        <f t="shared" ref="AE89" si="393">+IF(P90&gt;P89,"SUPERADA",IF(P90=P89,"EQUILIBRADA",IF(P90&lt;P89,"PARA MEJORAR")))</f>
        <v>PARA MEJORAR</v>
      </c>
      <c r="AF89" s="1008"/>
      <c r="AG89" s="1140"/>
      <c r="AH89" s="1031"/>
      <c r="AI89" s="1002"/>
      <c r="AJ89" s="189"/>
    </row>
    <row r="90" spans="1:36" s="68" customFormat="1" ht="20.100000000000001" customHeight="1" thickBot="1" x14ac:dyDescent="0.25">
      <c r="A90" s="1030"/>
      <c r="B90" s="1031"/>
      <c r="C90" s="1032"/>
      <c r="D90" s="1034"/>
      <c r="E90" s="1036"/>
      <c r="F90" s="970"/>
      <c r="G90" s="491"/>
      <c r="H90" s="494"/>
      <c r="I90" s="497"/>
      <c r="J90" s="497"/>
      <c r="K90" s="497"/>
      <c r="L90" s="1044"/>
      <c r="M90" s="515"/>
      <c r="N90" s="7" t="s">
        <v>34</v>
      </c>
      <c r="O90" s="46">
        <v>0</v>
      </c>
      <c r="P90" s="8">
        <v>0</v>
      </c>
      <c r="Q90" s="8">
        <v>0</v>
      </c>
      <c r="R90" s="9">
        <v>0</v>
      </c>
      <c r="S90" s="10">
        <f t="shared" ref="S90" si="394">SUM(O90:O90)*M89</f>
        <v>0</v>
      </c>
      <c r="T90" s="10">
        <f t="shared" ref="T90" si="395">SUM(P90:P90)*M89</f>
        <v>0</v>
      </c>
      <c r="U90" s="10">
        <f t="shared" ref="U90" si="396">SUM(Q90:Q90)*M89</f>
        <v>0</v>
      </c>
      <c r="V90" s="10">
        <f t="shared" ref="V90" si="397">SUM(R90:R90)*M89</f>
        <v>0</v>
      </c>
      <c r="W90" s="11">
        <f t="shared" si="293"/>
        <v>0</v>
      </c>
      <c r="X90" s="1104"/>
      <c r="Y90" s="1091"/>
      <c r="Z90" s="1120"/>
      <c r="AA90" s="1126"/>
      <c r="AB90" s="1091"/>
      <c r="AC90" s="270"/>
      <c r="AD90" s="1031"/>
      <c r="AE90" s="103"/>
      <c r="AF90" s="1008"/>
      <c r="AG90" s="1140"/>
      <c r="AH90" s="1031"/>
      <c r="AI90" s="1002"/>
      <c r="AJ90" s="189"/>
    </row>
    <row r="91" spans="1:36" s="68" customFormat="1" ht="20.100000000000001" customHeight="1" thickBot="1" x14ac:dyDescent="0.25">
      <c r="A91" s="1030"/>
      <c r="B91" s="1031"/>
      <c r="C91" s="1032"/>
      <c r="D91" s="1034"/>
      <c r="E91" s="1036"/>
      <c r="F91" s="970"/>
      <c r="G91" s="491"/>
      <c r="H91" s="494"/>
      <c r="I91" s="497"/>
      <c r="J91" s="497"/>
      <c r="K91" s="497"/>
      <c r="L91" s="1045" t="s">
        <v>804</v>
      </c>
      <c r="M91" s="517">
        <v>0.2</v>
      </c>
      <c r="N91" s="4" t="s">
        <v>32</v>
      </c>
      <c r="O91" s="43">
        <v>0.2</v>
      </c>
      <c r="P91" s="44">
        <v>0.5</v>
      </c>
      <c r="Q91" s="44">
        <v>1</v>
      </c>
      <c r="R91" s="45">
        <v>1</v>
      </c>
      <c r="S91" s="5">
        <f t="shared" ref="S91" si="398">SUM(O91:O91)*M91</f>
        <v>4.0000000000000008E-2</v>
      </c>
      <c r="T91" s="5">
        <f t="shared" ref="T91" si="399">SUM(P91:P91)*M91</f>
        <v>0.1</v>
      </c>
      <c r="U91" s="5">
        <f t="shared" ref="U91" si="400">SUM(Q91:Q91)*M91</f>
        <v>0.2</v>
      </c>
      <c r="V91" s="5">
        <f t="shared" ref="V91" si="401">SUM(R91:R91)*M91</f>
        <v>0.2</v>
      </c>
      <c r="W91" s="6">
        <f t="shared" si="293"/>
        <v>0.2</v>
      </c>
      <c r="X91" s="1104"/>
      <c r="Y91" s="1091"/>
      <c r="Z91" s="1120"/>
      <c r="AA91" s="1126"/>
      <c r="AB91" s="1091"/>
      <c r="AC91" s="270"/>
      <c r="AD91" s="1031"/>
      <c r="AE91" s="101" t="str">
        <f t="shared" ref="AE91" si="402">+IF(P92&gt;P91,"SUPERADA",IF(P92=P91,"EQUILIBRADA",IF(P92&lt;P91,"PARA MEJORAR")))</f>
        <v>PARA MEJORAR</v>
      </c>
      <c r="AF91" s="1008"/>
      <c r="AG91" s="1140"/>
      <c r="AH91" s="1031"/>
      <c r="AI91" s="1002"/>
      <c r="AJ91" s="189"/>
    </row>
    <row r="92" spans="1:36" s="68" customFormat="1" ht="20.100000000000001" customHeight="1" thickBot="1" x14ac:dyDescent="0.25">
      <c r="A92" s="1030"/>
      <c r="B92" s="1031"/>
      <c r="C92" s="1032"/>
      <c r="D92" s="1034"/>
      <c r="E92" s="1036"/>
      <c r="F92" s="970"/>
      <c r="G92" s="491"/>
      <c r="H92" s="494"/>
      <c r="I92" s="497"/>
      <c r="J92" s="497"/>
      <c r="K92" s="497"/>
      <c r="L92" s="1044"/>
      <c r="M92" s="515"/>
      <c r="N92" s="7" t="s">
        <v>34</v>
      </c>
      <c r="O92" s="46">
        <v>0</v>
      </c>
      <c r="P92" s="8">
        <v>0</v>
      </c>
      <c r="Q92" s="8">
        <v>0</v>
      </c>
      <c r="R92" s="9">
        <v>0</v>
      </c>
      <c r="S92" s="10">
        <f t="shared" ref="S92" si="403">SUM(O92:O92)*M91</f>
        <v>0</v>
      </c>
      <c r="T92" s="10">
        <f t="shared" ref="T92" si="404">SUM(P92:P92)*M91</f>
        <v>0</v>
      </c>
      <c r="U92" s="10">
        <f t="shared" ref="U92" si="405">SUM(Q92:Q92)*M91</f>
        <v>0</v>
      </c>
      <c r="V92" s="10">
        <f t="shared" ref="V92" si="406">SUM(R92:R92)*M91</f>
        <v>0</v>
      </c>
      <c r="W92" s="11">
        <f t="shared" si="293"/>
        <v>0</v>
      </c>
      <c r="X92" s="1104"/>
      <c r="Y92" s="1091"/>
      <c r="Z92" s="1120"/>
      <c r="AA92" s="1126"/>
      <c r="AB92" s="1091"/>
      <c r="AC92" s="270"/>
      <c r="AD92" s="1031"/>
      <c r="AE92" s="103"/>
      <c r="AF92" s="1008"/>
      <c r="AG92" s="1140"/>
      <c r="AH92" s="1031"/>
      <c r="AI92" s="1002"/>
      <c r="AJ92" s="189"/>
    </row>
    <row r="93" spans="1:36" s="68" customFormat="1" ht="20.100000000000001" customHeight="1" thickBot="1" x14ac:dyDescent="0.25">
      <c r="A93" s="1030"/>
      <c r="B93" s="1031"/>
      <c r="C93" s="1032"/>
      <c r="D93" s="1034"/>
      <c r="E93" s="1036"/>
      <c r="F93" s="970"/>
      <c r="G93" s="491"/>
      <c r="H93" s="494"/>
      <c r="I93" s="497"/>
      <c r="J93" s="497"/>
      <c r="K93" s="497"/>
      <c r="L93" s="1045" t="s">
        <v>805</v>
      </c>
      <c r="M93" s="517">
        <v>0.3</v>
      </c>
      <c r="N93" s="4" t="s">
        <v>32</v>
      </c>
      <c r="O93" s="43">
        <v>0</v>
      </c>
      <c r="P93" s="44">
        <v>0</v>
      </c>
      <c r="Q93" s="44">
        <v>0.5</v>
      </c>
      <c r="R93" s="45">
        <v>1</v>
      </c>
      <c r="S93" s="5">
        <f t="shared" ref="S93" si="407">SUM(O93:O93)*M93</f>
        <v>0</v>
      </c>
      <c r="T93" s="5">
        <f t="shared" ref="T93" si="408">SUM(P93:P93)*M93</f>
        <v>0</v>
      </c>
      <c r="U93" s="5">
        <f t="shared" ref="U93" si="409">SUM(Q93:Q93)*M93</f>
        <v>0.15</v>
      </c>
      <c r="V93" s="5">
        <f t="shared" ref="V93" si="410">SUM(R93:R93)*M93</f>
        <v>0.3</v>
      </c>
      <c r="W93" s="6">
        <f t="shared" si="293"/>
        <v>0.3</v>
      </c>
      <c r="X93" s="1104"/>
      <c r="Y93" s="1091"/>
      <c r="Z93" s="1120"/>
      <c r="AA93" s="1126"/>
      <c r="AB93" s="1091"/>
      <c r="AC93" s="270"/>
      <c r="AD93" s="1031"/>
      <c r="AE93" s="101" t="str">
        <f t="shared" ref="AE93" si="411">+IF(P94&gt;P93,"SUPERADA",IF(P94=P93,"EQUILIBRADA",IF(P94&lt;P93,"PARA MEJORAR")))</f>
        <v>EQUILIBRADA</v>
      </c>
      <c r="AF93" s="1008"/>
      <c r="AG93" s="1140"/>
      <c r="AH93" s="1031"/>
      <c r="AI93" s="1002"/>
      <c r="AJ93" s="189"/>
    </row>
    <row r="94" spans="1:36" s="68" customFormat="1" ht="20.100000000000001" customHeight="1" thickBot="1" x14ac:dyDescent="0.25">
      <c r="A94" s="1030"/>
      <c r="B94" s="1031"/>
      <c r="C94" s="1032"/>
      <c r="D94" s="1034"/>
      <c r="E94" s="1036"/>
      <c r="F94" s="970"/>
      <c r="G94" s="491"/>
      <c r="H94" s="494"/>
      <c r="I94" s="497"/>
      <c r="J94" s="497"/>
      <c r="K94" s="497"/>
      <c r="L94" s="1044"/>
      <c r="M94" s="515"/>
      <c r="N94" s="7" t="s">
        <v>34</v>
      </c>
      <c r="O94" s="46">
        <v>0</v>
      </c>
      <c r="P94" s="8">
        <v>0</v>
      </c>
      <c r="Q94" s="8">
        <v>0</v>
      </c>
      <c r="R94" s="9">
        <v>0</v>
      </c>
      <c r="S94" s="10">
        <f t="shared" ref="S94" si="412">SUM(O94:O94)*M93</f>
        <v>0</v>
      </c>
      <c r="T94" s="10">
        <f t="shared" ref="T94" si="413">SUM(P94:P94)*M93</f>
        <v>0</v>
      </c>
      <c r="U94" s="10">
        <f t="shared" ref="U94" si="414">SUM(Q94:Q94)*M93</f>
        <v>0</v>
      </c>
      <c r="V94" s="10">
        <f t="shared" ref="V94" si="415">SUM(R94:R94)*M93</f>
        <v>0</v>
      </c>
      <c r="W94" s="11">
        <f t="shared" si="293"/>
        <v>0</v>
      </c>
      <c r="X94" s="1104"/>
      <c r="Y94" s="1091"/>
      <c r="Z94" s="1120"/>
      <c r="AA94" s="1126"/>
      <c r="AB94" s="1091"/>
      <c r="AC94" s="270"/>
      <c r="AD94" s="1031"/>
      <c r="AE94" s="103"/>
      <c r="AF94" s="1008"/>
      <c r="AG94" s="1140"/>
      <c r="AH94" s="1031"/>
      <c r="AI94" s="1002"/>
      <c r="AJ94" s="189"/>
    </row>
    <row r="95" spans="1:36" s="68" customFormat="1" ht="20.100000000000001" customHeight="1" thickBot="1" x14ac:dyDescent="0.25">
      <c r="A95" s="1030"/>
      <c r="B95" s="1031"/>
      <c r="C95" s="1032"/>
      <c r="D95" s="1034"/>
      <c r="E95" s="1036"/>
      <c r="F95" s="970"/>
      <c r="G95" s="491"/>
      <c r="H95" s="494"/>
      <c r="I95" s="497"/>
      <c r="J95" s="497"/>
      <c r="K95" s="497"/>
      <c r="L95" s="1045" t="s">
        <v>806</v>
      </c>
      <c r="M95" s="517">
        <v>0.1</v>
      </c>
      <c r="N95" s="4" t="s">
        <v>32</v>
      </c>
      <c r="O95" s="43">
        <v>0</v>
      </c>
      <c r="P95" s="44">
        <v>0</v>
      </c>
      <c r="Q95" s="44">
        <v>0</v>
      </c>
      <c r="R95" s="45">
        <v>1</v>
      </c>
      <c r="S95" s="5">
        <f t="shared" ref="S95" si="416">SUM(O95:O95)*M95</f>
        <v>0</v>
      </c>
      <c r="T95" s="5">
        <f t="shared" ref="T95" si="417">SUM(P95:P95)*M95</f>
        <v>0</v>
      </c>
      <c r="U95" s="5">
        <f t="shared" ref="U95" si="418">SUM(Q95:Q95)*M95</f>
        <v>0</v>
      </c>
      <c r="V95" s="5">
        <f t="shared" ref="V95" si="419">SUM(R95:R95)*M95</f>
        <v>0.1</v>
      </c>
      <c r="W95" s="6">
        <f t="shared" si="293"/>
        <v>0.1</v>
      </c>
      <c r="X95" s="1104"/>
      <c r="Y95" s="1091"/>
      <c r="Z95" s="1120"/>
      <c r="AA95" s="1126"/>
      <c r="AB95" s="1091"/>
      <c r="AC95" s="270"/>
      <c r="AD95" s="1031"/>
      <c r="AE95" s="101" t="str">
        <f t="shared" ref="AE95" si="420">+IF(P96&gt;P95,"SUPERADA",IF(P96=P95,"EQUILIBRADA",IF(P96&lt;P95,"PARA MEJORAR")))</f>
        <v>EQUILIBRADA</v>
      </c>
      <c r="AF95" s="1008"/>
      <c r="AG95" s="1140"/>
      <c r="AH95" s="1031"/>
      <c r="AI95" s="1002"/>
      <c r="AJ95" s="189"/>
    </row>
    <row r="96" spans="1:36" s="68" customFormat="1" ht="20.100000000000001" customHeight="1" thickBot="1" x14ac:dyDescent="0.25">
      <c r="A96" s="1030"/>
      <c r="B96" s="1031"/>
      <c r="C96" s="1032"/>
      <c r="D96" s="1034"/>
      <c r="E96" s="1036"/>
      <c r="F96" s="970"/>
      <c r="G96" s="491"/>
      <c r="H96" s="494"/>
      <c r="I96" s="497"/>
      <c r="J96" s="497"/>
      <c r="K96" s="497"/>
      <c r="L96" s="1044"/>
      <c r="M96" s="515"/>
      <c r="N96" s="7" t="s">
        <v>34</v>
      </c>
      <c r="O96" s="46">
        <v>0</v>
      </c>
      <c r="P96" s="8">
        <v>0</v>
      </c>
      <c r="Q96" s="8">
        <v>0</v>
      </c>
      <c r="R96" s="9">
        <v>0</v>
      </c>
      <c r="S96" s="10">
        <f t="shared" ref="S96" si="421">SUM(O96:O96)*M95</f>
        <v>0</v>
      </c>
      <c r="T96" s="10">
        <f t="shared" ref="T96" si="422">SUM(P96:P96)*M95</f>
        <v>0</v>
      </c>
      <c r="U96" s="10">
        <f t="shared" ref="U96" si="423">SUM(Q96:Q96)*M95</f>
        <v>0</v>
      </c>
      <c r="V96" s="10">
        <f t="shared" ref="V96" si="424">SUM(R96:R96)*M95</f>
        <v>0</v>
      </c>
      <c r="W96" s="11">
        <f t="shared" si="293"/>
        <v>0</v>
      </c>
      <c r="X96" s="1104"/>
      <c r="Y96" s="1091"/>
      <c r="Z96" s="1120"/>
      <c r="AA96" s="1126"/>
      <c r="AB96" s="1091"/>
      <c r="AC96" s="270"/>
      <c r="AD96" s="1031"/>
      <c r="AE96" s="103"/>
      <c r="AF96" s="1008"/>
      <c r="AG96" s="1140"/>
      <c r="AH96" s="1031"/>
      <c r="AI96" s="1002"/>
      <c r="AJ96" s="189"/>
    </row>
    <row r="97" spans="1:36" s="68" customFormat="1" ht="20.100000000000001" customHeight="1" thickBot="1" x14ac:dyDescent="0.25">
      <c r="A97" s="1030"/>
      <c r="B97" s="1031"/>
      <c r="C97" s="1032"/>
      <c r="D97" s="1034"/>
      <c r="E97" s="1036"/>
      <c r="F97" s="970"/>
      <c r="G97" s="491"/>
      <c r="H97" s="494"/>
      <c r="I97" s="497"/>
      <c r="J97" s="497"/>
      <c r="K97" s="497"/>
      <c r="L97" s="1045" t="s">
        <v>742</v>
      </c>
      <c r="M97" s="517">
        <v>0.1</v>
      </c>
      <c r="N97" s="4" t="s">
        <v>32</v>
      </c>
      <c r="O97" s="43">
        <v>0</v>
      </c>
      <c r="P97" s="44">
        <v>0</v>
      </c>
      <c r="Q97" s="44">
        <v>0</v>
      </c>
      <c r="R97" s="45">
        <v>1</v>
      </c>
      <c r="S97" s="5">
        <f t="shared" ref="S97" si="425">SUM(O97:O97)*M97</f>
        <v>0</v>
      </c>
      <c r="T97" s="5">
        <f t="shared" ref="T97" si="426">SUM(P97:P97)*M97</f>
        <v>0</v>
      </c>
      <c r="U97" s="5">
        <f t="shared" ref="U97" si="427">SUM(Q97:Q97)*M97</f>
        <v>0</v>
      </c>
      <c r="V97" s="5">
        <f t="shared" ref="V97" si="428">SUM(R97:R97)*M97</f>
        <v>0.1</v>
      </c>
      <c r="W97" s="6">
        <f t="shared" si="293"/>
        <v>0.1</v>
      </c>
      <c r="X97" s="1104"/>
      <c r="Y97" s="1091"/>
      <c r="Z97" s="1120"/>
      <c r="AA97" s="1126"/>
      <c r="AB97" s="1091"/>
      <c r="AC97" s="270"/>
      <c r="AD97" s="1031"/>
      <c r="AE97" s="101" t="str">
        <f t="shared" ref="AE97" si="429">+IF(P98&gt;P97,"SUPERADA",IF(P98=P97,"EQUILIBRADA",IF(P98&lt;P97,"PARA MEJORAR")))</f>
        <v>EQUILIBRADA</v>
      </c>
      <c r="AF97" s="1008"/>
      <c r="AG97" s="1140"/>
      <c r="AH97" s="1031"/>
      <c r="AI97" s="1002"/>
      <c r="AJ97" s="189"/>
    </row>
    <row r="98" spans="1:36" s="68" customFormat="1" ht="20.100000000000001" customHeight="1" thickBot="1" x14ac:dyDescent="0.25">
      <c r="A98" s="1030"/>
      <c r="B98" s="1031"/>
      <c r="C98" s="1032"/>
      <c r="D98" s="1034"/>
      <c r="E98" s="1036"/>
      <c r="F98" s="970"/>
      <c r="G98" s="492"/>
      <c r="H98" s="495"/>
      <c r="I98" s="498"/>
      <c r="J98" s="498"/>
      <c r="K98" s="498"/>
      <c r="L98" s="1046"/>
      <c r="M98" s="1029"/>
      <c r="N98" s="7" t="s">
        <v>34</v>
      </c>
      <c r="O98" s="46">
        <v>0</v>
      </c>
      <c r="P98" s="8">
        <v>0</v>
      </c>
      <c r="Q98" s="8">
        <v>0</v>
      </c>
      <c r="R98" s="9">
        <v>0</v>
      </c>
      <c r="S98" s="10">
        <f t="shared" ref="S98" si="430">SUM(O98:O98)*M97</f>
        <v>0</v>
      </c>
      <c r="T98" s="10">
        <f t="shared" ref="T98" si="431">SUM(P98:P98)*M97</f>
        <v>0</v>
      </c>
      <c r="U98" s="10">
        <f t="shared" ref="U98" si="432">SUM(Q98:Q98)*M97</f>
        <v>0</v>
      </c>
      <c r="V98" s="10">
        <f t="shared" ref="V98" si="433">SUM(R98:R98)*M97</f>
        <v>0</v>
      </c>
      <c r="W98" s="11">
        <f t="shared" si="293"/>
        <v>0</v>
      </c>
      <c r="X98" s="1105"/>
      <c r="Y98" s="1092"/>
      <c r="Z98" s="1121"/>
      <c r="AA98" s="1127"/>
      <c r="AB98" s="1092"/>
      <c r="AC98" s="270"/>
      <c r="AD98" s="1077"/>
      <c r="AE98" s="103"/>
      <c r="AF98" s="1009"/>
      <c r="AG98" s="1140"/>
      <c r="AH98" s="1031"/>
      <c r="AI98" s="1002"/>
      <c r="AJ98" s="189"/>
    </row>
    <row r="99" spans="1:36" s="68" customFormat="1" ht="20.100000000000001" customHeight="1" thickBot="1" x14ac:dyDescent="0.25">
      <c r="A99" s="1030"/>
      <c r="B99" s="1031"/>
      <c r="C99" s="1039">
        <v>4</v>
      </c>
      <c r="D99" s="1040" t="s">
        <v>724</v>
      </c>
      <c r="E99" s="1041">
        <v>4</v>
      </c>
      <c r="F99" s="969" t="s">
        <v>725</v>
      </c>
      <c r="G99" s="490" t="s">
        <v>807</v>
      </c>
      <c r="H99" s="493"/>
      <c r="I99" s="496" t="s">
        <v>808</v>
      </c>
      <c r="J99" s="496" t="s">
        <v>809</v>
      </c>
      <c r="K99" s="499"/>
      <c r="L99" s="1043" t="s">
        <v>810</v>
      </c>
      <c r="M99" s="514">
        <v>0.1</v>
      </c>
      <c r="N99" s="4" t="s">
        <v>32</v>
      </c>
      <c r="O99" s="43">
        <v>1</v>
      </c>
      <c r="P99" s="44">
        <v>1</v>
      </c>
      <c r="Q99" s="44">
        <v>1</v>
      </c>
      <c r="R99" s="45">
        <v>1</v>
      </c>
      <c r="S99" s="5">
        <f t="shared" ref="S99" si="434">SUM(O99:O99)*M99</f>
        <v>0.1</v>
      </c>
      <c r="T99" s="5">
        <f t="shared" ref="T99" si="435">SUM(P99:P99)*M99</f>
        <v>0.1</v>
      </c>
      <c r="U99" s="5">
        <f t="shared" ref="U99" si="436">SUM(Q99:Q99)*M99</f>
        <v>0.1</v>
      </c>
      <c r="V99" s="5">
        <f t="shared" ref="V99" si="437">SUM(R99:R99)*M99</f>
        <v>0.1</v>
      </c>
      <c r="W99" s="6">
        <f t="shared" si="293"/>
        <v>0.1</v>
      </c>
      <c r="X99" s="1103">
        <f>+S100+S102+S104+S106+S108+S110</f>
        <v>0</v>
      </c>
      <c r="Y99" s="1090">
        <f>+T100+T102+T104+T106+T108+T110</f>
        <v>0</v>
      </c>
      <c r="Z99" s="1119">
        <f>+U100+U102+U104+U106+U108+U110</f>
        <v>0</v>
      </c>
      <c r="AA99" s="1125">
        <f>+V100+V102+V104+V106+V108+V110</f>
        <v>0</v>
      </c>
      <c r="AB99" s="1090">
        <f>MAX(X99:AA110)</f>
        <v>0</v>
      </c>
      <c r="AC99" s="270"/>
      <c r="AD99" s="1078" t="s">
        <v>859</v>
      </c>
      <c r="AE99" s="101" t="str">
        <f t="shared" ref="AE99" si="438">+IF(P100&gt;P99,"SUPERADA",IF(P100=P99,"EQUILIBRADA",IF(P100&lt;P99,"PARA MEJORAR")))</f>
        <v>PARA MEJORAR</v>
      </c>
      <c r="AF99" s="1137"/>
      <c r="AG99" s="1142"/>
      <c r="AH99" s="1031"/>
      <c r="AI99" s="1002"/>
      <c r="AJ99" s="189"/>
    </row>
    <row r="100" spans="1:36" s="68" customFormat="1" ht="20.100000000000001" customHeight="1" thickBot="1" x14ac:dyDescent="0.25">
      <c r="A100" s="1030"/>
      <c r="B100" s="1031"/>
      <c r="C100" s="1032"/>
      <c r="D100" s="1034"/>
      <c r="E100" s="1036"/>
      <c r="F100" s="970"/>
      <c r="G100" s="491"/>
      <c r="H100" s="494"/>
      <c r="I100" s="497"/>
      <c r="J100" s="497"/>
      <c r="K100" s="500"/>
      <c r="L100" s="1044"/>
      <c r="M100" s="515"/>
      <c r="N100" s="7" t="s">
        <v>34</v>
      </c>
      <c r="O100" s="46">
        <v>0</v>
      </c>
      <c r="P100" s="8">
        <v>0</v>
      </c>
      <c r="Q100" s="8">
        <v>0</v>
      </c>
      <c r="R100" s="9">
        <v>0</v>
      </c>
      <c r="S100" s="10">
        <f t="shared" ref="S100" si="439">SUM(O100:O100)*M99</f>
        <v>0</v>
      </c>
      <c r="T100" s="10">
        <f t="shared" ref="T100" si="440">SUM(P100:P100)*M99</f>
        <v>0</v>
      </c>
      <c r="U100" s="10">
        <f t="shared" ref="U100" si="441">SUM(Q100:Q100)*M99</f>
        <v>0</v>
      </c>
      <c r="V100" s="10">
        <f t="shared" ref="V100" si="442">SUM(R100:R100)*M99</f>
        <v>0</v>
      </c>
      <c r="W100" s="11">
        <f t="shared" si="293"/>
        <v>0</v>
      </c>
      <c r="X100" s="1104"/>
      <c r="Y100" s="1091"/>
      <c r="Z100" s="1120"/>
      <c r="AA100" s="1126"/>
      <c r="AB100" s="1091"/>
      <c r="AC100" s="270"/>
      <c r="AD100" s="1079"/>
      <c r="AE100" s="103"/>
      <c r="AF100" s="1138"/>
      <c r="AG100" s="1140"/>
      <c r="AH100" s="1031"/>
      <c r="AI100" s="1002"/>
      <c r="AJ100" s="189"/>
    </row>
    <row r="101" spans="1:36" s="68" customFormat="1" ht="20.100000000000001" customHeight="1" thickBot="1" x14ac:dyDescent="0.25">
      <c r="A101" s="1030"/>
      <c r="B101" s="1031"/>
      <c r="C101" s="1032"/>
      <c r="D101" s="1034"/>
      <c r="E101" s="1036"/>
      <c r="F101" s="970"/>
      <c r="G101" s="491"/>
      <c r="H101" s="494"/>
      <c r="I101" s="497"/>
      <c r="J101" s="497"/>
      <c r="K101" s="500"/>
      <c r="L101" s="1045" t="s">
        <v>836</v>
      </c>
      <c r="M101" s="517">
        <v>0.15</v>
      </c>
      <c r="N101" s="4" t="s">
        <v>32</v>
      </c>
      <c r="O101" s="43">
        <v>0.25</v>
      </c>
      <c r="P101" s="44">
        <v>0.5</v>
      </c>
      <c r="Q101" s="44">
        <v>0.75</v>
      </c>
      <c r="R101" s="45">
        <v>1</v>
      </c>
      <c r="S101" s="5">
        <f t="shared" ref="S101" si="443">SUM(O101:O101)*M101</f>
        <v>3.7499999999999999E-2</v>
      </c>
      <c r="T101" s="5">
        <f t="shared" ref="T101" si="444">SUM(P101:P101)*M101</f>
        <v>7.4999999999999997E-2</v>
      </c>
      <c r="U101" s="5">
        <f t="shared" ref="U101" si="445">SUM(Q101:Q101)*M101</f>
        <v>0.11249999999999999</v>
      </c>
      <c r="V101" s="5">
        <f t="shared" ref="V101" si="446">SUM(R101:R101)*M101</f>
        <v>0.15</v>
      </c>
      <c r="W101" s="6">
        <f t="shared" si="293"/>
        <v>0.15</v>
      </c>
      <c r="X101" s="1104"/>
      <c r="Y101" s="1091"/>
      <c r="Z101" s="1120"/>
      <c r="AA101" s="1126"/>
      <c r="AB101" s="1091"/>
      <c r="AC101" s="270"/>
      <c r="AD101" s="1079"/>
      <c r="AE101" s="101" t="str">
        <f t="shared" ref="AE101" si="447">+IF(P102&gt;P101,"SUPERADA",IF(P102=P101,"EQUILIBRADA",IF(P102&lt;P101,"PARA MEJORAR")))</f>
        <v>PARA MEJORAR</v>
      </c>
      <c r="AF101" s="1138"/>
      <c r="AG101" s="1140"/>
      <c r="AH101" s="1031"/>
      <c r="AI101" s="1002"/>
      <c r="AJ101" s="189"/>
    </row>
    <row r="102" spans="1:36" s="68" customFormat="1" ht="20.100000000000001" customHeight="1" thickBot="1" x14ac:dyDescent="0.25">
      <c r="A102" s="1030"/>
      <c r="B102" s="1031"/>
      <c r="C102" s="1032"/>
      <c r="D102" s="1034"/>
      <c r="E102" s="1036"/>
      <c r="F102" s="970"/>
      <c r="G102" s="491"/>
      <c r="H102" s="494"/>
      <c r="I102" s="497"/>
      <c r="J102" s="497"/>
      <c r="K102" s="500"/>
      <c r="L102" s="1044"/>
      <c r="M102" s="515"/>
      <c r="N102" s="7" t="s">
        <v>34</v>
      </c>
      <c r="O102" s="46">
        <v>0</v>
      </c>
      <c r="P102" s="8">
        <v>0</v>
      </c>
      <c r="Q102" s="8">
        <v>0</v>
      </c>
      <c r="R102" s="9">
        <v>0</v>
      </c>
      <c r="S102" s="10">
        <f t="shared" ref="S102" si="448">SUM(O102:O102)*M101</f>
        <v>0</v>
      </c>
      <c r="T102" s="10">
        <f t="shared" ref="T102" si="449">SUM(P102:P102)*M101</f>
        <v>0</v>
      </c>
      <c r="U102" s="10">
        <f t="shared" ref="U102" si="450">SUM(Q102:Q102)*M101</f>
        <v>0</v>
      </c>
      <c r="V102" s="10">
        <f t="shared" ref="V102" si="451">SUM(R102:R102)*M101</f>
        <v>0</v>
      </c>
      <c r="W102" s="11">
        <f t="shared" si="293"/>
        <v>0</v>
      </c>
      <c r="X102" s="1104"/>
      <c r="Y102" s="1091"/>
      <c r="Z102" s="1120"/>
      <c r="AA102" s="1126"/>
      <c r="AB102" s="1091"/>
      <c r="AC102" s="270"/>
      <c r="AD102" s="1079"/>
      <c r="AE102" s="103"/>
      <c r="AF102" s="1138"/>
      <c r="AG102" s="1140"/>
      <c r="AH102" s="1031"/>
      <c r="AI102" s="1002"/>
      <c r="AJ102" s="189"/>
    </row>
    <row r="103" spans="1:36" s="68" customFormat="1" ht="20.100000000000001" customHeight="1" thickBot="1" x14ac:dyDescent="0.25">
      <c r="A103" s="1030"/>
      <c r="B103" s="1031"/>
      <c r="C103" s="1032"/>
      <c r="D103" s="1034"/>
      <c r="E103" s="1036"/>
      <c r="F103" s="970"/>
      <c r="G103" s="491"/>
      <c r="H103" s="494"/>
      <c r="I103" s="497"/>
      <c r="J103" s="497"/>
      <c r="K103" s="500"/>
      <c r="L103" s="1045" t="s">
        <v>811</v>
      </c>
      <c r="M103" s="517">
        <v>0.15</v>
      </c>
      <c r="N103" s="4" t="s">
        <v>32</v>
      </c>
      <c r="O103" s="43">
        <v>0</v>
      </c>
      <c r="P103" s="44">
        <v>0.2</v>
      </c>
      <c r="Q103" s="44">
        <v>0.75</v>
      </c>
      <c r="R103" s="45">
        <v>1</v>
      </c>
      <c r="S103" s="5">
        <f t="shared" ref="S103" si="452">SUM(O103:O103)*M103</f>
        <v>0</v>
      </c>
      <c r="T103" s="5">
        <f t="shared" ref="T103" si="453">SUM(P103:P103)*M103</f>
        <v>0.03</v>
      </c>
      <c r="U103" s="5">
        <f t="shared" ref="U103" si="454">SUM(Q103:Q103)*M103</f>
        <v>0.11249999999999999</v>
      </c>
      <c r="V103" s="5">
        <f t="shared" ref="V103" si="455">SUM(R103:R103)*M103</f>
        <v>0.15</v>
      </c>
      <c r="W103" s="6">
        <f t="shared" si="293"/>
        <v>0.15</v>
      </c>
      <c r="X103" s="1104"/>
      <c r="Y103" s="1091"/>
      <c r="Z103" s="1120"/>
      <c r="AA103" s="1126"/>
      <c r="AB103" s="1091"/>
      <c r="AC103" s="270"/>
      <c r="AD103" s="1079"/>
      <c r="AE103" s="101" t="str">
        <f t="shared" ref="AE103" si="456">+IF(P104&gt;P103,"SUPERADA",IF(P104=P103,"EQUILIBRADA",IF(P104&lt;P103,"PARA MEJORAR")))</f>
        <v>PARA MEJORAR</v>
      </c>
      <c r="AF103" s="1138"/>
      <c r="AG103" s="1140"/>
      <c r="AH103" s="1031"/>
      <c r="AI103" s="1002"/>
      <c r="AJ103" s="189"/>
    </row>
    <row r="104" spans="1:36" s="68" customFormat="1" ht="20.100000000000001" customHeight="1" thickBot="1" x14ac:dyDescent="0.25">
      <c r="A104" s="1030"/>
      <c r="B104" s="1031"/>
      <c r="C104" s="1032"/>
      <c r="D104" s="1034"/>
      <c r="E104" s="1036"/>
      <c r="F104" s="970"/>
      <c r="G104" s="491"/>
      <c r="H104" s="494"/>
      <c r="I104" s="497"/>
      <c r="J104" s="497"/>
      <c r="K104" s="500"/>
      <c r="L104" s="1044"/>
      <c r="M104" s="515"/>
      <c r="N104" s="7" t="s">
        <v>34</v>
      </c>
      <c r="O104" s="46">
        <v>0</v>
      </c>
      <c r="P104" s="8">
        <v>0</v>
      </c>
      <c r="Q104" s="8">
        <v>0</v>
      </c>
      <c r="R104" s="9">
        <v>0</v>
      </c>
      <c r="S104" s="10">
        <f t="shared" ref="S104" si="457">SUM(O104:O104)*M103</f>
        <v>0</v>
      </c>
      <c r="T104" s="10">
        <f t="shared" ref="T104" si="458">SUM(P104:P104)*M103</f>
        <v>0</v>
      </c>
      <c r="U104" s="10">
        <f t="shared" ref="U104" si="459">SUM(Q104:Q104)*M103</f>
        <v>0</v>
      </c>
      <c r="V104" s="10">
        <f t="shared" ref="V104" si="460">SUM(R104:R104)*M103</f>
        <v>0</v>
      </c>
      <c r="W104" s="11">
        <f t="shared" si="293"/>
        <v>0</v>
      </c>
      <c r="X104" s="1104"/>
      <c r="Y104" s="1091"/>
      <c r="Z104" s="1120"/>
      <c r="AA104" s="1126"/>
      <c r="AB104" s="1091"/>
      <c r="AC104" s="270"/>
      <c r="AD104" s="1079"/>
      <c r="AE104" s="103"/>
      <c r="AF104" s="1138"/>
      <c r="AG104" s="1140"/>
      <c r="AH104" s="1031"/>
      <c r="AI104" s="1002"/>
      <c r="AJ104" s="189"/>
    </row>
    <row r="105" spans="1:36" s="68" customFormat="1" ht="20.100000000000001" customHeight="1" thickBot="1" x14ac:dyDescent="0.25">
      <c r="A105" s="1030"/>
      <c r="B105" s="1031"/>
      <c r="C105" s="1032"/>
      <c r="D105" s="1034"/>
      <c r="E105" s="1036"/>
      <c r="F105" s="970"/>
      <c r="G105" s="491"/>
      <c r="H105" s="494"/>
      <c r="I105" s="497"/>
      <c r="J105" s="497"/>
      <c r="K105" s="500"/>
      <c r="L105" s="1045" t="s">
        <v>812</v>
      </c>
      <c r="M105" s="517">
        <v>0.15</v>
      </c>
      <c r="N105" s="4" t="s">
        <v>32</v>
      </c>
      <c r="O105" s="43">
        <v>0.25</v>
      </c>
      <c r="P105" s="44">
        <v>0.5</v>
      </c>
      <c r="Q105" s="44">
        <v>0.75</v>
      </c>
      <c r="R105" s="45">
        <v>1</v>
      </c>
      <c r="S105" s="5">
        <f t="shared" ref="S105" si="461">SUM(O105:O105)*M105</f>
        <v>3.7499999999999999E-2</v>
      </c>
      <c r="T105" s="5">
        <f t="shared" ref="T105" si="462">SUM(P105:P105)*M105</f>
        <v>7.4999999999999997E-2</v>
      </c>
      <c r="U105" s="5">
        <f t="shared" ref="U105" si="463">SUM(Q105:Q105)*M105</f>
        <v>0.11249999999999999</v>
      </c>
      <c r="V105" s="5">
        <f t="shared" ref="V105" si="464">SUM(R105:R105)*M105</f>
        <v>0.15</v>
      </c>
      <c r="W105" s="6">
        <f t="shared" si="293"/>
        <v>0.15</v>
      </c>
      <c r="X105" s="1104"/>
      <c r="Y105" s="1091"/>
      <c r="Z105" s="1120"/>
      <c r="AA105" s="1126"/>
      <c r="AB105" s="1091"/>
      <c r="AC105" s="270"/>
      <c r="AD105" s="1079"/>
      <c r="AE105" s="101" t="str">
        <f t="shared" ref="AE105" si="465">+IF(P106&gt;P105,"SUPERADA",IF(P106=P105,"EQUILIBRADA",IF(P106&lt;P105,"PARA MEJORAR")))</f>
        <v>PARA MEJORAR</v>
      </c>
      <c r="AF105" s="1138"/>
      <c r="AG105" s="1140"/>
      <c r="AH105" s="1031"/>
      <c r="AI105" s="1002"/>
      <c r="AJ105" s="189"/>
    </row>
    <row r="106" spans="1:36" s="68" customFormat="1" ht="20.100000000000001" customHeight="1" thickBot="1" x14ac:dyDescent="0.25">
      <c r="A106" s="1030"/>
      <c r="B106" s="1031"/>
      <c r="C106" s="1032"/>
      <c r="D106" s="1034"/>
      <c r="E106" s="1036"/>
      <c r="F106" s="970"/>
      <c r="G106" s="491"/>
      <c r="H106" s="494"/>
      <c r="I106" s="497"/>
      <c r="J106" s="497"/>
      <c r="K106" s="500"/>
      <c r="L106" s="1044"/>
      <c r="M106" s="515"/>
      <c r="N106" s="7" t="s">
        <v>34</v>
      </c>
      <c r="O106" s="46">
        <v>0</v>
      </c>
      <c r="P106" s="8">
        <v>0</v>
      </c>
      <c r="Q106" s="8">
        <v>0</v>
      </c>
      <c r="R106" s="9">
        <v>0</v>
      </c>
      <c r="S106" s="10">
        <f t="shared" ref="S106" si="466">SUM(O106:O106)*M105</f>
        <v>0</v>
      </c>
      <c r="T106" s="10">
        <f t="shared" ref="T106" si="467">SUM(P106:P106)*M105</f>
        <v>0</v>
      </c>
      <c r="U106" s="10">
        <f t="shared" ref="U106" si="468">SUM(Q106:Q106)*M105</f>
        <v>0</v>
      </c>
      <c r="V106" s="10">
        <f t="shared" ref="V106" si="469">SUM(R106:R106)*M105</f>
        <v>0</v>
      </c>
      <c r="W106" s="11">
        <f t="shared" si="293"/>
        <v>0</v>
      </c>
      <c r="X106" s="1104"/>
      <c r="Y106" s="1091"/>
      <c r="Z106" s="1120"/>
      <c r="AA106" s="1126"/>
      <c r="AB106" s="1091"/>
      <c r="AC106" s="270"/>
      <c r="AD106" s="1079"/>
      <c r="AE106" s="103"/>
      <c r="AF106" s="1138"/>
      <c r="AG106" s="1140"/>
      <c r="AH106" s="1031"/>
      <c r="AI106" s="1002"/>
      <c r="AJ106" s="189"/>
    </row>
    <row r="107" spans="1:36" s="68" customFormat="1" ht="20.100000000000001" customHeight="1" thickBot="1" x14ac:dyDescent="0.25">
      <c r="A107" s="1030"/>
      <c r="B107" s="1031"/>
      <c r="C107" s="1032"/>
      <c r="D107" s="1034"/>
      <c r="E107" s="1036"/>
      <c r="F107" s="970"/>
      <c r="G107" s="491"/>
      <c r="H107" s="494"/>
      <c r="I107" s="497"/>
      <c r="J107" s="497"/>
      <c r="K107" s="500"/>
      <c r="L107" s="1045" t="s">
        <v>813</v>
      </c>
      <c r="M107" s="517">
        <v>0.2</v>
      </c>
      <c r="N107" s="4" t="s">
        <v>32</v>
      </c>
      <c r="O107" s="43">
        <v>0</v>
      </c>
      <c r="P107" s="44">
        <v>0.2</v>
      </c>
      <c r="Q107" s="44">
        <v>0.4</v>
      </c>
      <c r="R107" s="45">
        <v>1</v>
      </c>
      <c r="S107" s="5">
        <f t="shared" ref="S107" si="470">SUM(O107:O107)*M107</f>
        <v>0</v>
      </c>
      <c r="T107" s="5">
        <f t="shared" ref="T107" si="471">SUM(P107:P107)*M107</f>
        <v>4.0000000000000008E-2</v>
      </c>
      <c r="U107" s="5">
        <f t="shared" ref="U107" si="472">SUM(Q107:Q107)*M107</f>
        <v>8.0000000000000016E-2</v>
      </c>
      <c r="V107" s="5">
        <f t="shared" ref="V107" si="473">SUM(R107:R107)*M107</f>
        <v>0.2</v>
      </c>
      <c r="W107" s="6">
        <f t="shared" si="293"/>
        <v>0.2</v>
      </c>
      <c r="X107" s="1104"/>
      <c r="Y107" s="1091"/>
      <c r="Z107" s="1120"/>
      <c r="AA107" s="1126"/>
      <c r="AB107" s="1091"/>
      <c r="AC107" s="270"/>
      <c r="AD107" s="1079"/>
      <c r="AE107" s="101" t="str">
        <f t="shared" ref="AE107" si="474">+IF(P108&gt;P107,"SUPERADA",IF(P108=P107,"EQUILIBRADA",IF(P108&lt;P107,"PARA MEJORAR")))</f>
        <v>PARA MEJORAR</v>
      </c>
      <c r="AF107" s="1138"/>
      <c r="AG107" s="1140"/>
      <c r="AH107" s="1031"/>
      <c r="AI107" s="1002"/>
      <c r="AJ107" s="189"/>
    </row>
    <row r="108" spans="1:36" s="68" customFormat="1" ht="20.100000000000001" customHeight="1" thickBot="1" x14ac:dyDescent="0.25">
      <c r="A108" s="1030"/>
      <c r="B108" s="1031"/>
      <c r="C108" s="1032"/>
      <c r="D108" s="1034"/>
      <c r="E108" s="1036"/>
      <c r="F108" s="970"/>
      <c r="G108" s="491"/>
      <c r="H108" s="494"/>
      <c r="I108" s="497"/>
      <c r="J108" s="497"/>
      <c r="K108" s="500"/>
      <c r="L108" s="1044"/>
      <c r="M108" s="515"/>
      <c r="N108" s="7" t="s">
        <v>34</v>
      </c>
      <c r="O108" s="46">
        <v>0</v>
      </c>
      <c r="P108" s="8">
        <v>0</v>
      </c>
      <c r="Q108" s="8">
        <v>0</v>
      </c>
      <c r="R108" s="9">
        <v>0</v>
      </c>
      <c r="S108" s="10">
        <f t="shared" ref="S108" si="475">SUM(O108:O108)*M107</f>
        <v>0</v>
      </c>
      <c r="T108" s="10">
        <f t="shared" ref="T108" si="476">SUM(P108:P108)*M107</f>
        <v>0</v>
      </c>
      <c r="U108" s="10">
        <f t="shared" ref="U108" si="477">SUM(Q108:Q108)*M107</f>
        <v>0</v>
      </c>
      <c r="V108" s="10">
        <f t="shared" ref="V108" si="478">SUM(R108:R108)*M107</f>
        <v>0</v>
      </c>
      <c r="W108" s="11">
        <f t="shared" si="293"/>
        <v>0</v>
      </c>
      <c r="X108" s="1104"/>
      <c r="Y108" s="1091"/>
      <c r="Z108" s="1120"/>
      <c r="AA108" s="1126"/>
      <c r="AB108" s="1091"/>
      <c r="AC108" s="270"/>
      <c r="AD108" s="1079"/>
      <c r="AE108" s="103"/>
      <c r="AF108" s="1138"/>
      <c r="AG108" s="1140"/>
      <c r="AH108" s="1031"/>
      <c r="AI108" s="1002"/>
      <c r="AJ108" s="189"/>
    </row>
    <row r="109" spans="1:36" s="68" customFormat="1" ht="20.100000000000001" customHeight="1" thickBot="1" x14ac:dyDescent="0.25">
      <c r="A109" s="1030"/>
      <c r="B109" s="1031"/>
      <c r="C109" s="1032"/>
      <c r="D109" s="1034"/>
      <c r="E109" s="1036"/>
      <c r="F109" s="970"/>
      <c r="G109" s="491"/>
      <c r="H109" s="494"/>
      <c r="I109" s="497"/>
      <c r="J109" s="497"/>
      <c r="K109" s="500"/>
      <c r="L109" s="1045" t="s">
        <v>814</v>
      </c>
      <c r="M109" s="517">
        <v>0.25</v>
      </c>
      <c r="N109" s="4" t="s">
        <v>32</v>
      </c>
      <c r="O109" s="43">
        <v>0</v>
      </c>
      <c r="P109" s="44">
        <v>0.1</v>
      </c>
      <c r="Q109" s="44">
        <v>0.3</v>
      </c>
      <c r="R109" s="45">
        <v>1</v>
      </c>
      <c r="S109" s="5">
        <f t="shared" ref="S109" si="479">SUM(O109:O109)*M109</f>
        <v>0</v>
      </c>
      <c r="T109" s="5">
        <f t="shared" ref="T109" si="480">SUM(P109:P109)*M109</f>
        <v>2.5000000000000001E-2</v>
      </c>
      <c r="U109" s="5">
        <f t="shared" ref="U109" si="481">SUM(Q109:Q109)*M109</f>
        <v>7.4999999999999997E-2</v>
      </c>
      <c r="V109" s="5">
        <f t="shared" ref="V109" si="482">SUM(R109:R109)*M109</f>
        <v>0.25</v>
      </c>
      <c r="W109" s="6">
        <f t="shared" si="293"/>
        <v>0.25</v>
      </c>
      <c r="X109" s="1104"/>
      <c r="Y109" s="1091"/>
      <c r="Z109" s="1120"/>
      <c r="AA109" s="1126"/>
      <c r="AB109" s="1091"/>
      <c r="AC109" s="270"/>
      <c r="AD109" s="1079"/>
      <c r="AE109" s="101" t="str">
        <f t="shared" ref="AE109" si="483">+IF(P110&gt;P109,"SUPERADA",IF(P110=P109,"EQUILIBRADA",IF(P110&lt;P109,"PARA MEJORAR")))</f>
        <v>PARA MEJORAR</v>
      </c>
      <c r="AF109" s="1138"/>
      <c r="AG109" s="1140"/>
      <c r="AH109" s="1031"/>
      <c r="AI109" s="1002"/>
      <c r="AJ109" s="189"/>
    </row>
    <row r="110" spans="1:36" s="68" customFormat="1" ht="20.100000000000001" customHeight="1" thickBot="1" x14ac:dyDescent="0.25">
      <c r="A110" s="1030"/>
      <c r="B110" s="1031"/>
      <c r="C110" s="1032"/>
      <c r="D110" s="1034"/>
      <c r="E110" s="1036"/>
      <c r="F110" s="970"/>
      <c r="G110" s="492"/>
      <c r="H110" s="495"/>
      <c r="I110" s="498"/>
      <c r="J110" s="498"/>
      <c r="K110" s="501"/>
      <c r="L110" s="1046"/>
      <c r="M110" s="1029"/>
      <c r="N110" s="7" t="s">
        <v>34</v>
      </c>
      <c r="O110" s="46">
        <v>0</v>
      </c>
      <c r="P110" s="8">
        <v>0</v>
      </c>
      <c r="Q110" s="8">
        <v>0</v>
      </c>
      <c r="R110" s="9">
        <v>0</v>
      </c>
      <c r="S110" s="10">
        <f t="shared" ref="S110" si="484">SUM(O110:O110)*M109</f>
        <v>0</v>
      </c>
      <c r="T110" s="10">
        <f t="shared" ref="T110" si="485">SUM(P110:P110)*M109</f>
        <v>0</v>
      </c>
      <c r="U110" s="10">
        <f t="shared" ref="U110" si="486">SUM(Q110:Q110)*M109</f>
        <v>0</v>
      </c>
      <c r="V110" s="10">
        <f t="shared" ref="V110" si="487">SUM(R110:R110)*M109</f>
        <v>0</v>
      </c>
      <c r="W110" s="11">
        <f t="shared" si="293"/>
        <v>0</v>
      </c>
      <c r="X110" s="1105"/>
      <c r="Y110" s="1092"/>
      <c r="Z110" s="1121"/>
      <c r="AA110" s="1127"/>
      <c r="AB110" s="1092"/>
      <c r="AC110" s="270"/>
      <c r="AD110" s="1080"/>
      <c r="AE110" s="103"/>
      <c r="AF110" s="1139"/>
      <c r="AG110" s="1140"/>
      <c r="AH110" s="1031"/>
      <c r="AI110" s="1002"/>
      <c r="AJ110" s="189"/>
    </row>
    <row r="111" spans="1:36" s="68" customFormat="1" ht="30" customHeight="1" thickBot="1" x14ac:dyDescent="0.25">
      <c r="A111" s="1030"/>
      <c r="B111" s="1031"/>
      <c r="C111" s="1039">
        <v>5</v>
      </c>
      <c r="D111" s="1040" t="s">
        <v>832</v>
      </c>
      <c r="E111" s="79"/>
      <c r="F111" s="969" t="s">
        <v>726</v>
      </c>
      <c r="G111" s="490" t="s">
        <v>815</v>
      </c>
      <c r="H111" s="493"/>
      <c r="I111" s="496" t="s">
        <v>816</v>
      </c>
      <c r="J111" s="496" t="s">
        <v>817</v>
      </c>
      <c r="K111" s="499"/>
      <c r="L111" s="1048" t="s">
        <v>818</v>
      </c>
      <c r="M111" s="514">
        <v>0.3</v>
      </c>
      <c r="N111" s="4" t="s">
        <v>32</v>
      </c>
      <c r="O111" s="43">
        <v>0</v>
      </c>
      <c r="P111" s="44">
        <v>0.3</v>
      </c>
      <c r="Q111" s="44">
        <v>0.6</v>
      </c>
      <c r="R111" s="45">
        <v>1</v>
      </c>
      <c r="S111" s="5">
        <f t="shared" ref="S111" si="488">SUM(O111:O111)*M111</f>
        <v>0</v>
      </c>
      <c r="T111" s="5">
        <f t="shared" ref="T111" si="489">SUM(P111:P111)*M111</f>
        <v>0.09</v>
      </c>
      <c r="U111" s="5">
        <f t="shared" ref="U111" si="490">SUM(Q111:Q111)*M111</f>
        <v>0.18</v>
      </c>
      <c r="V111" s="5">
        <f t="shared" ref="V111" si="491">SUM(R111:R111)*M111</f>
        <v>0.3</v>
      </c>
      <c r="W111" s="6">
        <f t="shared" si="293"/>
        <v>0.3</v>
      </c>
      <c r="X111" s="1103">
        <f>+S112+S114+S116</f>
        <v>0</v>
      </c>
      <c r="Y111" s="1090">
        <f>+T112+T114+T116</f>
        <v>0</v>
      </c>
      <c r="Z111" s="1119">
        <f>+U112+U114+U116</f>
        <v>0</v>
      </c>
      <c r="AA111" s="1125">
        <f>+V112+V114+V116</f>
        <v>0</v>
      </c>
      <c r="AB111" s="1090">
        <f>MAX(X111:AA116)</f>
        <v>0</v>
      </c>
      <c r="AC111" s="270"/>
      <c r="AD111" s="1093" t="s">
        <v>860</v>
      </c>
      <c r="AE111" s="101" t="str">
        <f t="shared" ref="AE111" si="492">+IF(P112&gt;P111,"SUPERADA",IF(P112=P111,"EQUILIBRADA",IF(P112&lt;P111,"PARA MEJORAR")))</f>
        <v>PARA MEJORAR</v>
      </c>
      <c r="AF111" s="1137"/>
      <c r="AG111" s="1040"/>
      <c r="AH111" s="1031"/>
      <c r="AI111" s="1002"/>
      <c r="AJ111" s="189"/>
    </row>
    <row r="112" spans="1:36" s="68" customFormat="1" ht="30" customHeight="1" thickBot="1" x14ac:dyDescent="0.25">
      <c r="A112" s="1030"/>
      <c r="B112" s="1031"/>
      <c r="C112" s="1032"/>
      <c r="D112" s="1034"/>
      <c r="E112" s="79"/>
      <c r="F112" s="970"/>
      <c r="G112" s="491"/>
      <c r="H112" s="494"/>
      <c r="I112" s="497"/>
      <c r="J112" s="497"/>
      <c r="K112" s="500"/>
      <c r="L112" s="1049"/>
      <c r="M112" s="515"/>
      <c r="N112" s="7" t="s">
        <v>34</v>
      </c>
      <c r="O112" s="46">
        <v>0</v>
      </c>
      <c r="P112" s="8">
        <v>0</v>
      </c>
      <c r="Q112" s="8">
        <v>0</v>
      </c>
      <c r="R112" s="9">
        <v>0</v>
      </c>
      <c r="S112" s="10">
        <f t="shared" ref="S112" si="493">SUM(O112:O112)*M111</f>
        <v>0</v>
      </c>
      <c r="T112" s="10">
        <f t="shared" ref="T112" si="494">SUM(P112:P112)*M111</f>
        <v>0</v>
      </c>
      <c r="U112" s="10">
        <f t="shared" ref="U112" si="495">SUM(Q112:Q112)*M111</f>
        <v>0</v>
      </c>
      <c r="V112" s="10">
        <f t="shared" ref="V112" si="496">SUM(R112:R112)*M111</f>
        <v>0</v>
      </c>
      <c r="W112" s="11">
        <f t="shared" si="293"/>
        <v>0</v>
      </c>
      <c r="X112" s="1104"/>
      <c r="Y112" s="1091"/>
      <c r="Z112" s="1120"/>
      <c r="AA112" s="1126"/>
      <c r="AB112" s="1091"/>
      <c r="AC112" s="270"/>
      <c r="AD112" s="1079"/>
      <c r="AE112" s="103"/>
      <c r="AF112" s="1138"/>
      <c r="AG112" s="1034"/>
      <c r="AH112" s="1031"/>
      <c r="AI112" s="1002"/>
      <c r="AJ112" s="189"/>
    </row>
    <row r="113" spans="1:36" s="68" customFormat="1" ht="30" customHeight="1" thickBot="1" x14ac:dyDescent="0.25">
      <c r="A113" s="1030"/>
      <c r="B113" s="1031"/>
      <c r="C113" s="1032"/>
      <c r="D113" s="1034"/>
      <c r="E113" s="79"/>
      <c r="F113" s="970"/>
      <c r="G113" s="491"/>
      <c r="H113" s="494"/>
      <c r="I113" s="497"/>
      <c r="J113" s="497"/>
      <c r="K113" s="500"/>
      <c r="L113" s="1052" t="s">
        <v>819</v>
      </c>
      <c r="M113" s="517">
        <v>0.5</v>
      </c>
      <c r="N113" s="4" t="s">
        <v>32</v>
      </c>
      <c r="O113" s="43">
        <v>0.25</v>
      </c>
      <c r="P113" s="44">
        <v>0.25</v>
      </c>
      <c r="Q113" s="44">
        <v>0.25</v>
      </c>
      <c r="R113" s="45">
        <v>0.25</v>
      </c>
      <c r="S113" s="5">
        <f t="shared" ref="S113" si="497">SUM(O113:O113)*M113</f>
        <v>0.125</v>
      </c>
      <c r="T113" s="5">
        <f t="shared" ref="T113" si="498">SUM(P113:P113)*M113</f>
        <v>0.125</v>
      </c>
      <c r="U113" s="5">
        <f t="shared" ref="U113" si="499">SUM(Q113:Q113)*M113</f>
        <v>0.125</v>
      </c>
      <c r="V113" s="5">
        <f t="shared" ref="V113" si="500">SUM(R113:R113)*M113</f>
        <v>0.125</v>
      </c>
      <c r="W113" s="6">
        <f t="shared" si="293"/>
        <v>0.125</v>
      </c>
      <c r="X113" s="1104"/>
      <c r="Y113" s="1091"/>
      <c r="Z113" s="1120"/>
      <c r="AA113" s="1126"/>
      <c r="AB113" s="1091"/>
      <c r="AC113" s="270"/>
      <c r="AD113" s="1079"/>
      <c r="AE113" s="101" t="str">
        <f t="shared" ref="AE113" si="501">+IF(P114&gt;P113,"SUPERADA",IF(P114=P113,"EQUILIBRADA",IF(P114&lt;P113,"PARA MEJORAR")))</f>
        <v>PARA MEJORAR</v>
      </c>
      <c r="AF113" s="1138"/>
      <c r="AG113" s="1034"/>
      <c r="AH113" s="1031"/>
      <c r="AI113" s="1002"/>
      <c r="AJ113" s="189"/>
    </row>
    <row r="114" spans="1:36" s="68" customFormat="1" ht="30" customHeight="1" thickBot="1" x14ac:dyDescent="0.25">
      <c r="A114" s="1030"/>
      <c r="B114" s="1031"/>
      <c r="C114" s="1032"/>
      <c r="D114" s="1034"/>
      <c r="E114" s="79"/>
      <c r="F114" s="970"/>
      <c r="G114" s="491"/>
      <c r="H114" s="494"/>
      <c r="I114" s="497"/>
      <c r="J114" s="497"/>
      <c r="K114" s="500"/>
      <c r="L114" s="1049"/>
      <c r="M114" s="515"/>
      <c r="N114" s="7" t="s">
        <v>34</v>
      </c>
      <c r="O114" s="46">
        <v>0</v>
      </c>
      <c r="P114" s="8">
        <v>0</v>
      </c>
      <c r="Q114" s="8">
        <v>0</v>
      </c>
      <c r="R114" s="9">
        <v>0</v>
      </c>
      <c r="S114" s="10">
        <f t="shared" ref="S114" si="502">SUM(O114:O114)*M113</f>
        <v>0</v>
      </c>
      <c r="T114" s="10">
        <f t="shared" ref="T114" si="503">SUM(P114:P114)*M113</f>
        <v>0</v>
      </c>
      <c r="U114" s="10">
        <f t="shared" ref="U114" si="504">SUM(Q114:Q114)*M113</f>
        <v>0</v>
      </c>
      <c r="V114" s="10">
        <f t="shared" ref="V114" si="505">SUM(R114:R114)*M113</f>
        <v>0</v>
      </c>
      <c r="W114" s="11">
        <f t="shared" si="293"/>
        <v>0</v>
      </c>
      <c r="X114" s="1104"/>
      <c r="Y114" s="1091"/>
      <c r="Z114" s="1120"/>
      <c r="AA114" s="1126"/>
      <c r="AB114" s="1091"/>
      <c r="AC114" s="270"/>
      <c r="AD114" s="1079"/>
      <c r="AE114" s="103"/>
      <c r="AF114" s="1138"/>
      <c r="AG114" s="1034"/>
      <c r="AH114" s="1031"/>
      <c r="AI114" s="1002"/>
      <c r="AJ114" s="189"/>
    </row>
    <row r="115" spans="1:36" s="68" customFormat="1" ht="30" customHeight="1" thickBot="1" x14ac:dyDescent="0.25">
      <c r="A115" s="1030"/>
      <c r="B115" s="1031"/>
      <c r="C115" s="1032"/>
      <c r="D115" s="1034"/>
      <c r="E115" s="79"/>
      <c r="F115" s="970"/>
      <c r="G115" s="491"/>
      <c r="H115" s="494"/>
      <c r="I115" s="497"/>
      <c r="J115" s="497"/>
      <c r="K115" s="500"/>
      <c r="L115" s="1052" t="s">
        <v>835</v>
      </c>
      <c r="M115" s="517">
        <v>0.2</v>
      </c>
      <c r="N115" s="4" t="s">
        <v>32</v>
      </c>
      <c r="O115" s="43">
        <v>0.25</v>
      </c>
      <c r="P115" s="44">
        <v>0.25</v>
      </c>
      <c r="Q115" s="44">
        <v>0.25</v>
      </c>
      <c r="R115" s="45">
        <v>0.25</v>
      </c>
      <c r="S115" s="5">
        <f t="shared" ref="S115" si="506">SUM(O115:O115)*M115</f>
        <v>0.05</v>
      </c>
      <c r="T115" s="5">
        <f t="shared" ref="T115" si="507">SUM(P115:P115)*M115</f>
        <v>0.05</v>
      </c>
      <c r="U115" s="5">
        <f t="shared" ref="U115" si="508">SUM(Q115:Q115)*M115</f>
        <v>0.05</v>
      </c>
      <c r="V115" s="5">
        <f t="shared" ref="V115" si="509">SUM(R115:R115)*M115</f>
        <v>0.05</v>
      </c>
      <c r="W115" s="6">
        <f t="shared" si="293"/>
        <v>0.05</v>
      </c>
      <c r="X115" s="1104"/>
      <c r="Y115" s="1091"/>
      <c r="Z115" s="1120"/>
      <c r="AA115" s="1126"/>
      <c r="AB115" s="1091"/>
      <c r="AC115" s="270"/>
      <c r="AD115" s="1079"/>
      <c r="AE115" s="101" t="str">
        <f t="shared" ref="AE115" si="510">+IF(P116&gt;P115,"SUPERADA",IF(P116=P115,"EQUILIBRADA",IF(P116&lt;P115,"PARA MEJORAR")))</f>
        <v>PARA MEJORAR</v>
      </c>
      <c r="AF115" s="1138"/>
      <c r="AG115" s="1034"/>
      <c r="AH115" s="1031"/>
      <c r="AI115" s="1002"/>
      <c r="AJ115" s="189"/>
    </row>
    <row r="116" spans="1:36" s="68" customFormat="1" ht="30" customHeight="1" thickBot="1" x14ac:dyDescent="0.25">
      <c r="A116" s="1030"/>
      <c r="B116" s="1031"/>
      <c r="C116" s="1032"/>
      <c r="D116" s="1034"/>
      <c r="E116" s="79"/>
      <c r="F116" s="970"/>
      <c r="G116" s="492"/>
      <c r="H116" s="495"/>
      <c r="I116" s="498"/>
      <c r="J116" s="498"/>
      <c r="K116" s="501"/>
      <c r="L116" s="1054"/>
      <c r="M116" s="1029"/>
      <c r="N116" s="7" t="s">
        <v>34</v>
      </c>
      <c r="O116" s="46">
        <v>0</v>
      </c>
      <c r="P116" s="8">
        <v>0</v>
      </c>
      <c r="Q116" s="8">
        <v>0</v>
      </c>
      <c r="R116" s="9">
        <v>0</v>
      </c>
      <c r="S116" s="10">
        <f t="shared" ref="S116" si="511">SUM(O116:O116)*M115</f>
        <v>0</v>
      </c>
      <c r="T116" s="10">
        <f t="shared" ref="T116" si="512">SUM(P116:P116)*M115</f>
        <v>0</v>
      </c>
      <c r="U116" s="10">
        <f t="shared" ref="U116" si="513">SUM(Q116:Q116)*M115</f>
        <v>0</v>
      </c>
      <c r="V116" s="10">
        <f t="shared" ref="V116" si="514">SUM(R116:R116)*M115</f>
        <v>0</v>
      </c>
      <c r="W116" s="11">
        <f t="shared" si="293"/>
        <v>0</v>
      </c>
      <c r="X116" s="1105"/>
      <c r="Y116" s="1092"/>
      <c r="Z116" s="1121"/>
      <c r="AA116" s="1127"/>
      <c r="AB116" s="1092"/>
      <c r="AC116" s="270"/>
      <c r="AD116" s="1079"/>
      <c r="AE116" s="103"/>
      <c r="AF116" s="1139"/>
      <c r="AG116" s="1034"/>
      <c r="AH116" s="1031"/>
      <c r="AI116" s="1002"/>
      <c r="AJ116" s="189"/>
    </row>
    <row r="117" spans="1:36" s="68" customFormat="1" ht="20.100000000000001" customHeight="1" x14ac:dyDescent="0.2">
      <c r="A117" s="832"/>
      <c r="B117" s="835" t="s">
        <v>714</v>
      </c>
      <c r="C117" s="835"/>
      <c r="D117" s="835" t="s">
        <v>683</v>
      </c>
      <c r="E117" s="838"/>
      <c r="F117" s="838" t="s">
        <v>686</v>
      </c>
      <c r="G117" s="841" t="s">
        <v>690</v>
      </c>
      <c r="H117" s="850"/>
      <c r="I117" s="850" t="s">
        <v>693</v>
      </c>
      <c r="J117" s="850" t="s">
        <v>694</v>
      </c>
      <c r="K117" s="850"/>
      <c r="L117" s="861" t="s">
        <v>702</v>
      </c>
      <c r="M117" s="872">
        <v>0.2</v>
      </c>
      <c r="N117" s="4" t="s">
        <v>32</v>
      </c>
      <c r="O117" s="83">
        <v>0.25</v>
      </c>
      <c r="P117" s="84">
        <v>1</v>
      </c>
      <c r="Q117" s="84">
        <v>1</v>
      </c>
      <c r="R117" s="85">
        <v>1</v>
      </c>
      <c r="S117" s="5">
        <f>SUM(O117:O117)*M117</f>
        <v>0.05</v>
      </c>
      <c r="T117" s="5">
        <f>SUM(P117:P117)*M117</f>
        <v>0.2</v>
      </c>
      <c r="U117" s="5">
        <f>SUM(Q117:Q117)*M117</f>
        <v>0.2</v>
      </c>
      <c r="V117" s="5">
        <f>SUM(R117:R117)*M117</f>
        <v>0.2</v>
      </c>
      <c r="W117" s="6">
        <f t="shared" ref="W117:W180" si="515">MAX(S117:V117)</f>
        <v>0.2</v>
      </c>
      <c r="X117" s="874">
        <f>+S118+S120</f>
        <v>0</v>
      </c>
      <c r="Y117" s="874">
        <f>+T118+T120</f>
        <v>0</v>
      </c>
      <c r="Z117" s="874">
        <f>+U118+U120</f>
        <v>0</v>
      </c>
      <c r="AA117" s="874">
        <f>+V118+V120</f>
        <v>0</v>
      </c>
      <c r="AB117" s="874">
        <f>MAX(X117:AA120)</f>
        <v>0</v>
      </c>
      <c r="AC117" s="973" t="s">
        <v>715</v>
      </c>
      <c r="AD117" s="994"/>
      <c r="AE117" s="101" t="str">
        <f>+IF(P118&gt;P117,"SUPERADA",IF(P118=P117,"EQUILIBRADA",IF(P118&lt;P117,"PARA MEJORAR")))</f>
        <v>PARA MEJORAR</v>
      </c>
      <c r="AF117" s="841" t="str">
        <f>IF(COUNTIF(AE117:AE120,"PARA MEJORAR")&gt;1,"PARA MEJORAR","BIEN")</f>
        <v>PARA MEJORAR</v>
      </c>
      <c r="AG117" s="835" t="str">
        <f>IF(COUNTIF(AF117:AF144,"PARA MEJORAR")&gt;=1,"PARA MEJORAR","BIEN")</f>
        <v>PARA MEJORAR</v>
      </c>
      <c r="AH117" s="835" t="str">
        <f>IF(COUNTIF(AG117:AG120,"PARA MEJORAR")&gt;=1,"PARA MEJORAR","BIEN")</f>
        <v>PARA MEJORAR</v>
      </c>
      <c r="AI117" s="976" t="s">
        <v>899</v>
      </c>
      <c r="AJ117" s="67"/>
    </row>
    <row r="118" spans="1:36" s="68" customFormat="1" ht="20.100000000000001" customHeight="1" thickBot="1" x14ac:dyDescent="0.25">
      <c r="A118" s="833"/>
      <c r="B118" s="836"/>
      <c r="C118" s="836"/>
      <c r="D118" s="836"/>
      <c r="E118" s="839"/>
      <c r="F118" s="839"/>
      <c r="G118" s="842"/>
      <c r="H118" s="851"/>
      <c r="I118" s="851"/>
      <c r="J118" s="851"/>
      <c r="K118" s="851"/>
      <c r="L118" s="862"/>
      <c r="M118" s="870"/>
      <c r="N118" s="7" t="s">
        <v>34</v>
      </c>
      <c r="O118" s="46">
        <v>0</v>
      </c>
      <c r="P118" s="8">
        <v>0</v>
      </c>
      <c r="Q118" s="8">
        <v>0</v>
      </c>
      <c r="R118" s="9">
        <v>0</v>
      </c>
      <c r="S118" s="10">
        <f>SUM(O118:O118)*M117</f>
        <v>0</v>
      </c>
      <c r="T118" s="10">
        <f>SUM(P118:P118)*M117</f>
        <v>0</v>
      </c>
      <c r="U118" s="10">
        <f>SUM(Q118:Q118)*M117</f>
        <v>0</v>
      </c>
      <c r="V118" s="10">
        <f>SUM(R118:R118)*M117</f>
        <v>0</v>
      </c>
      <c r="W118" s="11">
        <f t="shared" si="515"/>
        <v>0</v>
      </c>
      <c r="X118" s="875"/>
      <c r="Y118" s="875"/>
      <c r="Z118" s="875"/>
      <c r="AA118" s="875"/>
      <c r="AB118" s="875"/>
      <c r="AC118" s="974"/>
      <c r="AD118" s="995"/>
      <c r="AE118" s="103"/>
      <c r="AF118" s="842"/>
      <c r="AG118" s="836"/>
      <c r="AH118" s="836"/>
      <c r="AI118" s="1002"/>
      <c r="AJ118" s="67"/>
    </row>
    <row r="119" spans="1:36" s="68" customFormat="1" ht="20.100000000000001" customHeight="1" x14ac:dyDescent="0.2">
      <c r="A119" s="833"/>
      <c r="B119" s="836"/>
      <c r="C119" s="836"/>
      <c r="D119" s="836"/>
      <c r="E119" s="839"/>
      <c r="F119" s="839"/>
      <c r="G119" s="842"/>
      <c r="H119" s="851"/>
      <c r="I119" s="851"/>
      <c r="J119" s="851"/>
      <c r="K119" s="851"/>
      <c r="L119" s="862" t="s">
        <v>703</v>
      </c>
      <c r="M119" s="870">
        <v>0.8</v>
      </c>
      <c r="N119" s="4" t="s">
        <v>32</v>
      </c>
      <c r="O119" s="43">
        <v>0.25</v>
      </c>
      <c r="P119" s="44">
        <v>0.5</v>
      </c>
      <c r="Q119" s="44">
        <v>0.75</v>
      </c>
      <c r="R119" s="45">
        <v>1</v>
      </c>
      <c r="S119" s="5">
        <f>SUM(O119:O119)*M119</f>
        <v>0.2</v>
      </c>
      <c r="T119" s="5">
        <f>SUM(P119:P119)*M119</f>
        <v>0.4</v>
      </c>
      <c r="U119" s="5">
        <f>SUM(Q119:Q119)*M119</f>
        <v>0.60000000000000009</v>
      </c>
      <c r="V119" s="5">
        <f>SUM(R119:R119)*M119</f>
        <v>0.8</v>
      </c>
      <c r="W119" s="6">
        <f t="shared" si="515"/>
        <v>0.8</v>
      </c>
      <c r="X119" s="875"/>
      <c r="Y119" s="875"/>
      <c r="Z119" s="875"/>
      <c r="AA119" s="875"/>
      <c r="AB119" s="875"/>
      <c r="AC119" s="974"/>
      <c r="AD119" s="995"/>
      <c r="AE119" s="101" t="str">
        <f t="shared" ref="AE119" si="516">+IF(P120&gt;P119,"SUPERADA",IF(P120=P119,"EQUILIBRADA",IF(P120&lt;P119,"PARA MEJORAR")))</f>
        <v>PARA MEJORAR</v>
      </c>
      <c r="AF119" s="842"/>
      <c r="AG119" s="836"/>
      <c r="AH119" s="836"/>
      <c r="AI119" s="1002"/>
      <c r="AJ119" s="67"/>
    </row>
    <row r="120" spans="1:36" s="68" customFormat="1" ht="20.100000000000001" customHeight="1" thickBot="1" x14ac:dyDescent="0.25">
      <c r="A120" s="833"/>
      <c r="B120" s="836"/>
      <c r="C120" s="836"/>
      <c r="D120" s="836"/>
      <c r="E120" s="840"/>
      <c r="F120" s="840"/>
      <c r="G120" s="843"/>
      <c r="H120" s="852"/>
      <c r="I120" s="852"/>
      <c r="J120" s="852"/>
      <c r="K120" s="852"/>
      <c r="L120" s="863"/>
      <c r="M120" s="873"/>
      <c r="N120" s="7" t="s">
        <v>34</v>
      </c>
      <c r="O120" s="46">
        <v>0</v>
      </c>
      <c r="P120" s="8">
        <v>0</v>
      </c>
      <c r="Q120" s="8">
        <v>0</v>
      </c>
      <c r="R120" s="9">
        <v>0</v>
      </c>
      <c r="S120" s="10">
        <f>SUM(O120:O120)*M119</f>
        <v>0</v>
      </c>
      <c r="T120" s="10">
        <f>SUM(P120:P120)*M119</f>
        <v>0</v>
      </c>
      <c r="U120" s="10">
        <f>SUM(Q120:Q120)*M119</f>
        <v>0</v>
      </c>
      <c r="V120" s="10">
        <f>SUM(R120:R120)*M119</f>
        <v>0</v>
      </c>
      <c r="W120" s="11">
        <f t="shared" si="515"/>
        <v>0</v>
      </c>
      <c r="X120" s="876"/>
      <c r="Y120" s="876"/>
      <c r="Z120" s="876"/>
      <c r="AA120" s="876"/>
      <c r="AB120" s="876"/>
      <c r="AC120" s="974"/>
      <c r="AD120" s="996"/>
      <c r="AE120" s="103"/>
      <c r="AF120" s="843"/>
      <c r="AG120" s="836"/>
      <c r="AH120" s="836"/>
      <c r="AI120" s="1002"/>
      <c r="AJ120" s="67"/>
    </row>
    <row r="121" spans="1:36" s="68" customFormat="1" ht="20.100000000000001" customHeight="1" x14ac:dyDescent="0.2">
      <c r="A121" s="833"/>
      <c r="B121" s="836"/>
      <c r="C121" s="836"/>
      <c r="D121" s="836"/>
      <c r="E121" s="835"/>
      <c r="F121" s="835" t="s">
        <v>687</v>
      </c>
      <c r="G121" s="844" t="s">
        <v>910</v>
      </c>
      <c r="H121" s="853"/>
      <c r="I121" s="853" t="s">
        <v>695</v>
      </c>
      <c r="J121" s="853" t="s">
        <v>745</v>
      </c>
      <c r="K121" s="853"/>
      <c r="L121" s="864" t="s">
        <v>911</v>
      </c>
      <c r="M121" s="869">
        <v>0.2</v>
      </c>
      <c r="N121" s="4" t="s">
        <v>32</v>
      </c>
      <c r="O121" s="43">
        <v>0</v>
      </c>
      <c r="P121" s="44">
        <v>0</v>
      </c>
      <c r="Q121" s="44">
        <v>0.5</v>
      </c>
      <c r="R121" s="45">
        <v>1</v>
      </c>
      <c r="S121" s="5">
        <f>SUM(O121:O121)*M121</f>
        <v>0</v>
      </c>
      <c r="T121" s="5">
        <f>SUM(P121:P121)*M121</f>
        <v>0</v>
      </c>
      <c r="U121" s="5">
        <f>SUM(Q121:Q121)*M121</f>
        <v>0.1</v>
      </c>
      <c r="V121" s="5">
        <f>SUM(R121:R121)*M121</f>
        <v>0.2</v>
      </c>
      <c r="W121" s="6">
        <f t="shared" si="515"/>
        <v>0.2</v>
      </c>
      <c r="X121" s="877" t="e">
        <f>+S122+S124+#REF!+S126</f>
        <v>#REF!</v>
      </c>
      <c r="Y121" s="877" t="e">
        <f>+T122+T124+#REF!+T126</f>
        <v>#REF!</v>
      </c>
      <c r="Z121" s="877" t="e">
        <f>+U122+U124+#REF!+U126</f>
        <v>#REF!</v>
      </c>
      <c r="AA121" s="877" t="e">
        <f>+V122+V124+#REF!+V126</f>
        <v>#REF!</v>
      </c>
      <c r="AB121" s="877" t="e">
        <f>MAX(X121:AA126)</f>
        <v>#REF!</v>
      </c>
      <c r="AC121" s="974"/>
      <c r="AD121" s="997"/>
      <c r="AE121" s="101" t="str">
        <f t="shared" ref="AE121" si="517">+IF(P122&gt;P121,"SUPERADA",IF(P122=P121,"EQUILIBRADA",IF(P122&lt;P121,"PARA MEJORAR")))</f>
        <v>EQUILIBRADA</v>
      </c>
      <c r="AF121" s="956" t="str">
        <f>IF(COUNTIF(AE121:AE126,"PARA MEJORAR")&gt;1,"PARA MEJORAR","BIEN")</f>
        <v>BIEN</v>
      </c>
      <c r="AG121" s="836"/>
      <c r="AH121" s="836"/>
      <c r="AI121" s="1002"/>
      <c r="AJ121" s="67"/>
    </row>
    <row r="122" spans="1:36" s="68" customFormat="1" ht="20.100000000000001" customHeight="1" thickBot="1" x14ac:dyDescent="0.25">
      <c r="A122" s="833"/>
      <c r="B122" s="836"/>
      <c r="C122" s="836"/>
      <c r="D122" s="836"/>
      <c r="E122" s="836"/>
      <c r="F122" s="836"/>
      <c r="G122" s="845"/>
      <c r="H122" s="851"/>
      <c r="I122" s="851"/>
      <c r="J122" s="851"/>
      <c r="K122" s="851"/>
      <c r="L122" s="865"/>
      <c r="M122" s="870"/>
      <c r="N122" s="7" t="s">
        <v>34</v>
      </c>
      <c r="O122" s="46">
        <v>0</v>
      </c>
      <c r="P122" s="8">
        <v>0</v>
      </c>
      <c r="Q122" s="8">
        <v>0</v>
      </c>
      <c r="R122" s="9">
        <v>0</v>
      </c>
      <c r="S122" s="10">
        <f>SUM(O122:O122)*M121</f>
        <v>0</v>
      </c>
      <c r="T122" s="10">
        <f>SUM(P122:P122)*M121</f>
        <v>0</v>
      </c>
      <c r="U122" s="10">
        <f>SUM(Q122:Q122)*M121</f>
        <v>0</v>
      </c>
      <c r="V122" s="10">
        <f>SUM(R122:R122)*M121</f>
        <v>0</v>
      </c>
      <c r="W122" s="11">
        <f t="shared" si="515"/>
        <v>0</v>
      </c>
      <c r="X122" s="875"/>
      <c r="Y122" s="875"/>
      <c r="Z122" s="875"/>
      <c r="AA122" s="875"/>
      <c r="AB122" s="875"/>
      <c r="AC122" s="974"/>
      <c r="AD122" s="995"/>
      <c r="AE122" s="103"/>
      <c r="AF122" s="842"/>
      <c r="AG122" s="836"/>
      <c r="AH122" s="836"/>
      <c r="AI122" s="1002"/>
      <c r="AJ122" s="67"/>
    </row>
    <row r="123" spans="1:36" s="68" customFormat="1" ht="20.100000000000001" customHeight="1" x14ac:dyDescent="0.2">
      <c r="A123" s="833"/>
      <c r="B123" s="836"/>
      <c r="C123" s="836"/>
      <c r="D123" s="836"/>
      <c r="E123" s="836"/>
      <c r="F123" s="836"/>
      <c r="G123" s="845"/>
      <c r="H123" s="851"/>
      <c r="I123" s="851"/>
      <c r="J123" s="851"/>
      <c r="K123" s="851"/>
      <c r="L123" s="866" t="s">
        <v>912</v>
      </c>
      <c r="M123" s="870">
        <v>0.4</v>
      </c>
      <c r="N123" s="4" t="s">
        <v>32</v>
      </c>
      <c r="O123" s="43">
        <v>0</v>
      </c>
      <c r="P123" s="44">
        <v>0</v>
      </c>
      <c r="Q123" s="44">
        <v>0.2</v>
      </c>
      <c r="R123" s="45">
        <v>1</v>
      </c>
      <c r="S123" s="5">
        <f>SUM(O123:O123)*M123</f>
        <v>0</v>
      </c>
      <c r="T123" s="5">
        <f>SUM(P123:P123)*M123</f>
        <v>0</v>
      </c>
      <c r="U123" s="5">
        <f>SUM(Q123:Q123)*M123</f>
        <v>8.0000000000000016E-2</v>
      </c>
      <c r="V123" s="5">
        <f>SUM(R123:R123)*M123</f>
        <v>0.4</v>
      </c>
      <c r="W123" s="6">
        <f t="shared" si="515"/>
        <v>0.4</v>
      </c>
      <c r="X123" s="875"/>
      <c r="Y123" s="875"/>
      <c r="Z123" s="875"/>
      <c r="AA123" s="875"/>
      <c r="AB123" s="875"/>
      <c r="AC123" s="974"/>
      <c r="AD123" s="995"/>
      <c r="AE123" s="101" t="str">
        <f t="shared" ref="AE123" si="518">+IF(P124&gt;P123,"SUPERADA",IF(P124=P123,"EQUILIBRADA",IF(P124&lt;P123,"PARA MEJORAR")))</f>
        <v>EQUILIBRADA</v>
      </c>
      <c r="AF123" s="842"/>
      <c r="AG123" s="836"/>
      <c r="AH123" s="836"/>
      <c r="AI123" s="1002"/>
      <c r="AJ123" s="67"/>
    </row>
    <row r="124" spans="1:36" s="68" customFormat="1" ht="20.100000000000001" customHeight="1" thickBot="1" x14ac:dyDescent="0.25">
      <c r="A124" s="833"/>
      <c r="B124" s="836"/>
      <c r="C124" s="836"/>
      <c r="D124" s="836"/>
      <c r="E124" s="836"/>
      <c r="F124" s="836"/>
      <c r="G124" s="845"/>
      <c r="H124" s="851"/>
      <c r="I124" s="851"/>
      <c r="J124" s="851"/>
      <c r="K124" s="851"/>
      <c r="L124" s="865"/>
      <c r="M124" s="870"/>
      <c r="N124" s="7" t="s">
        <v>34</v>
      </c>
      <c r="O124" s="46">
        <v>0</v>
      </c>
      <c r="P124" s="8">
        <v>0</v>
      </c>
      <c r="Q124" s="8">
        <v>0</v>
      </c>
      <c r="R124" s="9">
        <v>0</v>
      </c>
      <c r="S124" s="10">
        <f>SUM(O124:O124)*M123</f>
        <v>0</v>
      </c>
      <c r="T124" s="10">
        <f>SUM(P124:P124)*M123</f>
        <v>0</v>
      </c>
      <c r="U124" s="10">
        <f>SUM(Q124:Q124)*M123</f>
        <v>0</v>
      </c>
      <c r="V124" s="10">
        <f>SUM(R124:R124)*M123</f>
        <v>0</v>
      </c>
      <c r="W124" s="11">
        <f t="shared" si="515"/>
        <v>0</v>
      </c>
      <c r="X124" s="875"/>
      <c r="Y124" s="875"/>
      <c r="Z124" s="875"/>
      <c r="AA124" s="875"/>
      <c r="AB124" s="875"/>
      <c r="AC124" s="974"/>
      <c r="AD124" s="995"/>
      <c r="AE124" s="103"/>
      <c r="AF124" s="842"/>
      <c r="AG124" s="836"/>
      <c r="AH124" s="836"/>
      <c r="AI124" s="1002"/>
      <c r="AJ124" s="67"/>
    </row>
    <row r="125" spans="1:36" s="68" customFormat="1" ht="20.100000000000001" customHeight="1" x14ac:dyDescent="0.2">
      <c r="A125" s="833"/>
      <c r="B125" s="836"/>
      <c r="C125" s="836"/>
      <c r="D125" s="836"/>
      <c r="E125" s="836"/>
      <c r="F125" s="836"/>
      <c r="G125" s="845"/>
      <c r="H125" s="851"/>
      <c r="I125" s="851"/>
      <c r="J125" s="851"/>
      <c r="K125" s="851"/>
      <c r="L125" s="866" t="s">
        <v>913</v>
      </c>
      <c r="M125" s="870">
        <v>0.4</v>
      </c>
      <c r="N125" s="4" t="s">
        <v>32</v>
      </c>
      <c r="O125" s="43">
        <v>0</v>
      </c>
      <c r="P125" s="44">
        <v>0</v>
      </c>
      <c r="Q125" s="44">
        <v>0</v>
      </c>
      <c r="R125" s="45">
        <v>1</v>
      </c>
      <c r="S125" s="5">
        <f>SUM(O125:O125)*M125</f>
        <v>0</v>
      </c>
      <c r="T125" s="5">
        <f>SUM(P125:P125)*M125</f>
        <v>0</v>
      </c>
      <c r="U125" s="5">
        <f>SUM(Q125:Q125)*M125</f>
        <v>0</v>
      </c>
      <c r="V125" s="5">
        <f>SUM(R125:R125)*M125</f>
        <v>0.4</v>
      </c>
      <c r="W125" s="6">
        <f t="shared" si="515"/>
        <v>0.4</v>
      </c>
      <c r="X125" s="875"/>
      <c r="Y125" s="875"/>
      <c r="Z125" s="875"/>
      <c r="AA125" s="875"/>
      <c r="AB125" s="875"/>
      <c r="AC125" s="974"/>
      <c r="AD125" s="995"/>
      <c r="AE125" s="101" t="str">
        <f t="shared" ref="AE125" si="519">+IF(P126&gt;P125,"SUPERADA",IF(P126=P125,"EQUILIBRADA",IF(P126&lt;P125,"PARA MEJORAR")))</f>
        <v>EQUILIBRADA</v>
      </c>
      <c r="AF125" s="842"/>
      <c r="AG125" s="836"/>
      <c r="AH125" s="836"/>
      <c r="AI125" s="1002"/>
      <c r="AJ125" s="67"/>
    </row>
    <row r="126" spans="1:36" s="68" customFormat="1" ht="20.100000000000001" customHeight="1" thickBot="1" x14ac:dyDescent="0.25">
      <c r="A126" s="833"/>
      <c r="B126" s="836"/>
      <c r="C126" s="836"/>
      <c r="D126" s="836"/>
      <c r="E126" s="836"/>
      <c r="F126" s="836"/>
      <c r="G126" s="846"/>
      <c r="H126" s="854"/>
      <c r="I126" s="854"/>
      <c r="J126" s="854"/>
      <c r="K126" s="854"/>
      <c r="L126" s="865"/>
      <c r="M126" s="871"/>
      <c r="N126" s="7" t="s">
        <v>34</v>
      </c>
      <c r="O126" s="46">
        <v>0</v>
      </c>
      <c r="P126" s="8">
        <v>0</v>
      </c>
      <c r="Q126" s="8">
        <v>0</v>
      </c>
      <c r="R126" s="9">
        <v>0</v>
      </c>
      <c r="S126" s="10">
        <f>SUM(O126:O126)*M125</f>
        <v>0</v>
      </c>
      <c r="T126" s="10">
        <f>SUM(P126:P126)*M125</f>
        <v>0</v>
      </c>
      <c r="U126" s="10">
        <f>SUM(Q126:Q126)*M125</f>
        <v>0</v>
      </c>
      <c r="V126" s="10">
        <f>SUM(R126:R126)*M125</f>
        <v>0</v>
      </c>
      <c r="W126" s="11">
        <f t="shared" si="515"/>
        <v>0</v>
      </c>
      <c r="X126" s="878"/>
      <c r="Y126" s="878"/>
      <c r="Z126" s="878"/>
      <c r="AA126" s="878"/>
      <c r="AB126" s="878"/>
      <c r="AC126" s="974"/>
      <c r="AD126" s="998"/>
      <c r="AE126" s="103"/>
      <c r="AF126" s="957"/>
      <c r="AG126" s="836"/>
      <c r="AH126" s="836"/>
      <c r="AI126" s="1002"/>
      <c r="AJ126" s="67"/>
    </row>
    <row r="127" spans="1:36" s="68" customFormat="1" ht="24.95" customHeight="1" x14ac:dyDescent="0.2">
      <c r="A127" s="833"/>
      <c r="B127" s="836"/>
      <c r="C127" s="836"/>
      <c r="D127" s="836"/>
      <c r="E127" s="836"/>
      <c r="F127" s="836"/>
      <c r="G127" s="847" t="s">
        <v>691</v>
      </c>
      <c r="H127" s="855"/>
      <c r="I127" s="855" t="s">
        <v>696</v>
      </c>
      <c r="J127" s="855" t="s">
        <v>697</v>
      </c>
      <c r="K127" s="855"/>
      <c r="L127" s="867" t="s">
        <v>704</v>
      </c>
      <c r="M127" s="872">
        <v>0.4</v>
      </c>
      <c r="N127" s="4" t="s">
        <v>32</v>
      </c>
      <c r="O127" s="43">
        <v>0.25</v>
      </c>
      <c r="P127" s="44">
        <v>0.5</v>
      </c>
      <c r="Q127" s="44">
        <v>1</v>
      </c>
      <c r="R127" s="45">
        <v>1</v>
      </c>
      <c r="S127" s="5">
        <f>SUM(O127:O127)*M127</f>
        <v>0.1</v>
      </c>
      <c r="T127" s="5">
        <f>SUM(P127:P127)*M127</f>
        <v>0.2</v>
      </c>
      <c r="U127" s="5">
        <f>SUM(Q127:Q127)*M127</f>
        <v>0.4</v>
      </c>
      <c r="V127" s="5">
        <f>SUM(R127:R127)*M127</f>
        <v>0.4</v>
      </c>
      <c r="W127" s="6">
        <f t="shared" si="515"/>
        <v>0.4</v>
      </c>
      <c r="X127" s="879">
        <f>+S128+S130+S132</f>
        <v>0</v>
      </c>
      <c r="Y127" s="879">
        <f>+T128+T130+T132</f>
        <v>0</v>
      </c>
      <c r="Z127" s="879">
        <f>+U128+U130+U132</f>
        <v>0</v>
      </c>
      <c r="AA127" s="879">
        <f>+V128+V130+V132</f>
        <v>0</v>
      </c>
      <c r="AB127" s="879">
        <f>MAX(X127:AA132)</f>
        <v>0</v>
      </c>
      <c r="AC127" s="974"/>
      <c r="AD127" s="999"/>
      <c r="AE127" s="101" t="str">
        <f t="shared" ref="AE127" si="520">+IF(P128&gt;P127,"SUPERADA",IF(P128=P127,"EQUILIBRADA",IF(P128&lt;P127,"PARA MEJORAR")))</f>
        <v>PARA MEJORAR</v>
      </c>
      <c r="AF127" s="847" t="str">
        <f>IF(COUNTIF(AE127:AE132,"PARA MEJORAR")&gt;1,"PARA MEJORAR","BIEN")</f>
        <v>BIEN</v>
      </c>
      <c r="AG127" s="836"/>
      <c r="AH127" s="836"/>
      <c r="AI127" s="1002"/>
      <c r="AJ127" s="67"/>
    </row>
    <row r="128" spans="1:36" s="68" customFormat="1" ht="24.95" customHeight="1" thickBot="1" x14ac:dyDescent="0.25">
      <c r="A128" s="833"/>
      <c r="B128" s="836"/>
      <c r="C128" s="836"/>
      <c r="D128" s="836"/>
      <c r="E128" s="836"/>
      <c r="F128" s="836"/>
      <c r="G128" s="848"/>
      <c r="H128" s="856"/>
      <c r="I128" s="856"/>
      <c r="J128" s="856"/>
      <c r="K128" s="856"/>
      <c r="L128" s="865"/>
      <c r="M128" s="870"/>
      <c r="N128" s="7" t="s">
        <v>34</v>
      </c>
      <c r="O128" s="46">
        <v>0</v>
      </c>
      <c r="P128" s="8">
        <v>0</v>
      </c>
      <c r="Q128" s="8">
        <v>0</v>
      </c>
      <c r="R128" s="9">
        <v>0</v>
      </c>
      <c r="S128" s="10">
        <f>SUM(O128:O128)*M127</f>
        <v>0</v>
      </c>
      <c r="T128" s="10">
        <f>SUM(P128:P128)*M127</f>
        <v>0</v>
      </c>
      <c r="U128" s="10">
        <f>SUM(Q128:Q128)*M127</f>
        <v>0</v>
      </c>
      <c r="V128" s="10">
        <f>SUM(R128:R128)*M127</f>
        <v>0</v>
      </c>
      <c r="W128" s="11">
        <f t="shared" si="515"/>
        <v>0</v>
      </c>
      <c r="X128" s="880"/>
      <c r="Y128" s="880"/>
      <c r="Z128" s="880"/>
      <c r="AA128" s="880"/>
      <c r="AB128" s="880"/>
      <c r="AC128" s="974"/>
      <c r="AD128" s="1000"/>
      <c r="AE128" s="103"/>
      <c r="AF128" s="848"/>
      <c r="AG128" s="836"/>
      <c r="AH128" s="836"/>
      <c r="AI128" s="1002"/>
      <c r="AJ128" s="67"/>
    </row>
    <row r="129" spans="1:36" s="68" customFormat="1" ht="24.95" customHeight="1" x14ac:dyDescent="0.2">
      <c r="A129" s="833"/>
      <c r="B129" s="836"/>
      <c r="C129" s="836"/>
      <c r="D129" s="836"/>
      <c r="E129" s="836"/>
      <c r="F129" s="836"/>
      <c r="G129" s="848"/>
      <c r="H129" s="856"/>
      <c r="I129" s="856"/>
      <c r="J129" s="856"/>
      <c r="K129" s="856"/>
      <c r="L129" s="866" t="s">
        <v>705</v>
      </c>
      <c r="M129" s="870">
        <v>0.3</v>
      </c>
      <c r="N129" s="4" t="s">
        <v>32</v>
      </c>
      <c r="O129" s="43">
        <v>0</v>
      </c>
      <c r="P129" s="44">
        <v>0</v>
      </c>
      <c r="Q129" s="44">
        <v>0.25</v>
      </c>
      <c r="R129" s="45">
        <v>1</v>
      </c>
      <c r="S129" s="5">
        <f>SUM(O129:O129)*M129</f>
        <v>0</v>
      </c>
      <c r="T129" s="5">
        <f>SUM(P129:P129)*M129</f>
        <v>0</v>
      </c>
      <c r="U129" s="5">
        <f>SUM(Q129:Q129)*M129</f>
        <v>7.4999999999999997E-2</v>
      </c>
      <c r="V129" s="5">
        <f>SUM(R129:R129)*M129</f>
        <v>0.3</v>
      </c>
      <c r="W129" s="6">
        <f t="shared" si="515"/>
        <v>0.3</v>
      </c>
      <c r="X129" s="880"/>
      <c r="Y129" s="880"/>
      <c r="Z129" s="880"/>
      <c r="AA129" s="880"/>
      <c r="AB129" s="880"/>
      <c r="AC129" s="974"/>
      <c r="AD129" s="1000"/>
      <c r="AE129" s="101" t="str">
        <f t="shared" ref="AE129" si="521">+IF(P130&gt;P129,"SUPERADA",IF(P130=P129,"EQUILIBRADA",IF(P130&lt;P129,"PARA MEJORAR")))</f>
        <v>EQUILIBRADA</v>
      </c>
      <c r="AF129" s="848"/>
      <c r="AG129" s="836"/>
      <c r="AH129" s="836"/>
      <c r="AI129" s="1002"/>
      <c r="AJ129" s="67"/>
    </row>
    <row r="130" spans="1:36" s="68" customFormat="1" ht="24.95" customHeight="1" thickBot="1" x14ac:dyDescent="0.25">
      <c r="A130" s="833"/>
      <c r="B130" s="836"/>
      <c r="C130" s="836"/>
      <c r="D130" s="836"/>
      <c r="E130" s="836"/>
      <c r="F130" s="836"/>
      <c r="G130" s="848"/>
      <c r="H130" s="856"/>
      <c r="I130" s="856"/>
      <c r="J130" s="856"/>
      <c r="K130" s="856"/>
      <c r="L130" s="865"/>
      <c r="M130" s="870"/>
      <c r="N130" s="7" t="s">
        <v>34</v>
      </c>
      <c r="O130" s="46">
        <v>0</v>
      </c>
      <c r="P130" s="8">
        <v>0</v>
      </c>
      <c r="Q130" s="8">
        <v>0</v>
      </c>
      <c r="R130" s="9">
        <v>0</v>
      </c>
      <c r="S130" s="10">
        <f>SUM(O130:O130)*M129</f>
        <v>0</v>
      </c>
      <c r="T130" s="10">
        <f>SUM(P130:P130)*M129</f>
        <v>0</v>
      </c>
      <c r="U130" s="10">
        <f>SUM(Q130:Q130)*M129</f>
        <v>0</v>
      </c>
      <c r="V130" s="10">
        <f>SUM(R130:R130)*M129</f>
        <v>0</v>
      </c>
      <c r="W130" s="11">
        <f t="shared" si="515"/>
        <v>0</v>
      </c>
      <c r="X130" s="880"/>
      <c r="Y130" s="880"/>
      <c r="Z130" s="880"/>
      <c r="AA130" s="880"/>
      <c r="AB130" s="880"/>
      <c r="AC130" s="974"/>
      <c r="AD130" s="1000"/>
      <c r="AE130" s="103"/>
      <c r="AF130" s="848"/>
      <c r="AG130" s="836"/>
      <c r="AH130" s="836"/>
      <c r="AI130" s="1002"/>
      <c r="AJ130" s="67"/>
    </row>
    <row r="131" spans="1:36" s="68" customFormat="1" ht="24.95" customHeight="1" x14ac:dyDescent="0.2">
      <c r="A131" s="833"/>
      <c r="B131" s="836"/>
      <c r="C131" s="836"/>
      <c r="D131" s="836"/>
      <c r="E131" s="836"/>
      <c r="F131" s="836"/>
      <c r="G131" s="848"/>
      <c r="H131" s="856"/>
      <c r="I131" s="856"/>
      <c r="J131" s="856"/>
      <c r="K131" s="856"/>
      <c r="L131" s="866" t="s">
        <v>706</v>
      </c>
      <c r="M131" s="870">
        <v>0.3</v>
      </c>
      <c r="N131" s="4" t="s">
        <v>32</v>
      </c>
      <c r="O131" s="43">
        <v>0</v>
      </c>
      <c r="P131" s="44">
        <v>0</v>
      </c>
      <c r="Q131" s="44">
        <v>0</v>
      </c>
      <c r="R131" s="45">
        <v>1</v>
      </c>
      <c r="S131" s="5">
        <f>SUM(O131:O131)*M131</f>
        <v>0</v>
      </c>
      <c r="T131" s="5">
        <f>SUM(P131:P131)*M131</f>
        <v>0</v>
      </c>
      <c r="U131" s="5">
        <f>SUM(Q131:Q131)*M131</f>
        <v>0</v>
      </c>
      <c r="V131" s="5">
        <f>SUM(R131:R131)*M131</f>
        <v>0.3</v>
      </c>
      <c r="W131" s="6">
        <f t="shared" si="515"/>
        <v>0.3</v>
      </c>
      <c r="X131" s="880"/>
      <c r="Y131" s="880"/>
      <c r="Z131" s="880"/>
      <c r="AA131" s="880"/>
      <c r="AB131" s="880"/>
      <c r="AC131" s="974"/>
      <c r="AD131" s="1000"/>
      <c r="AE131" s="101" t="str">
        <f t="shared" ref="AE131" si="522">+IF(P132&gt;P131,"SUPERADA",IF(P132=P131,"EQUILIBRADA",IF(P132&lt;P131,"PARA MEJORAR")))</f>
        <v>EQUILIBRADA</v>
      </c>
      <c r="AF131" s="848"/>
      <c r="AG131" s="836"/>
      <c r="AH131" s="836"/>
      <c r="AI131" s="1002"/>
      <c r="AJ131" s="67"/>
    </row>
    <row r="132" spans="1:36" s="68" customFormat="1" ht="24.95" customHeight="1" thickBot="1" x14ac:dyDescent="0.25">
      <c r="A132" s="833"/>
      <c r="B132" s="836"/>
      <c r="C132" s="837"/>
      <c r="D132" s="837"/>
      <c r="E132" s="837"/>
      <c r="F132" s="837"/>
      <c r="G132" s="849"/>
      <c r="H132" s="857"/>
      <c r="I132" s="857"/>
      <c r="J132" s="857"/>
      <c r="K132" s="857"/>
      <c r="L132" s="868"/>
      <c r="M132" s="873"/>
      <c r="N132" s="7" t="s">
        <v>34</v>
      </c>
      <c r="O132" s="46">
        <v>0</v>
      </c>
      <c r="P132" s="8">
        <v>0</v>
      </c>
      <c r="Q132" s="8">
        <v>0</v>
      </c>
      <c r="R132" s="9">
        <v>0</v>
      </c>
      <c r="S132" s="10">
        <f>SUM(O132:O132)*M131</f>
        <v>0</v>
      </c>
      <c r="T132" s="10">
        <f>SUM(P132:P132)*M131</f>
        <v>0</v>
      </c>
      <c r="U132" s="10">
        <f>SUM(Q132:Q132)*M131</f>
        <v>0</v>
      </c>
      <c r="V132" s="10">
        <f>SUM(R132:R132)*M131</f>
        <v>0</v>
      </c>
      <c r="W132" s="11">
        <f t="shared" si="515"/>
        <v>0</v>
      </c>
      <c r="X132" s="881"/>
      <c r="Y132" s="881"/>
      <c r="Z132" s="881"/>
      <c r="AA132" s="881"/>
      <c r="AB132" s="881"/>
      <c r="AC132" s="974"/>
      <c r="AD132" s="1001"/>
      <c r="AE132" s="103"/>
      <c r="AF132" s="849"/>
      <c r="AG132" s="837"/>
      <c r="AH132" s="836"/>
      <c r="AI132" s="1002"/>
      <c r="AJ132" s="67"/>
    </row>
    <row r="133" spans="1:36" s="68" customFormat="1" ht="20.100000000000001" customHeight="1" x14ac:dyDescent="0.2">
      <c r="A133" s="833"/>
      <c r="B133" s="836"/>
      <c r="C133" s="858"/>
      <c r="D133" s="835" t="s">
        <v>684</v>
      </c>
      <c r="E133" s="835"/>
      <c r="F133" s="835" t="s">
        <v>688</v>
      </c>
      <c r="G133" s="841" t="s">
        <v>692</v>
      </c>
      <c r="H133" s="850"/>
      <c r="I133" s="850" t="s">
        <v>698</v>
      </c>
      <c r="J133" s="850" t="s">
        <v>699</v>
      </c>
      <c r="K133" s="850"/>
      <c r="L133" s="861" t="s">
        <v>707</v>
      </c>
      <c r="M133" s="872">
        <v>0.4</v>
      </c>
      <c r="N133" s="4" t="s">
        <v>32</v>
      </c>
      <c r="O133" s="43">
        <v>0</v>
      </c>
      <c r="P133" s="44">
        <v>0.3</v>
      </c>
      <c r="Q133" s="44">
        <v>0.7</v>
      </c>
      <c r="R133" s="45">
        <v>1</v>
      </c>
      <c r="S133" s="5">
        <f>SUM(O133:O133)*M133</f>
        <v>0</v>
      </c>
      <c r="T133" s="5">
        <f>SUM(P133:P133)*M133</f>
        <v>0.12</v>
      </c>
      <c r="U133" s="5">
        <f>SUM(Q133:Q133)*M133</f>
        <v>0.27999999999999997</v>
      </c>
      <c r="V133" s="5">
        <f>SUM(R133:R133)*M133</f>
        <v>0.4</v>
      </c>
      <c r="W133" s="6">
        <f t="shared" si="515"/>
        <v>0.4</v>
      </c>
      <c r="X133" s="874">
        <f>+S134+S138</f>
        <v>0</v>
      </c>
      <c r="Y133" s="874">
        <f>+T134+T138</f>
        <v>0</v>
      </c>
      <c r="Z133" s="874">
        <f>+U134+U138</f>
        <v>0</v>
      </c>
      <c r="AA133" s="874">
        <f>+V134+V138</f>
        <v>0</v>
      </c>
      <c r="AB133" s="874">
        <f>MAX(X133:AA138)</f>
        <v>0</v>
      </c>
      <c r="AC133" s="974"/>
      <c r="AD133" s="994"/>
      <c r="AE133" s="101" t="str">
        <f t="shared" ref="AE133" si="523">+IF(P134&gt;P133,"SUPERADA",IF(P134=P133,"EQUILIBRADA",IF(P134&lt;P133,"PARA MEJORAR")))</f>
        <v>PARA MEJORAR</v>
      </c>
      <c r="AF133" s="841" t="str">
        <f>IF(COUNTIF(AE133:AE138,"PARA MEJORAR")&gt;1,"PARA MEJORAR","BIEN")</f>
        <v>PARA MEJORAR</v>
      </c>
      <c r="AG133" s="835" t="str">
        <f>IF(COUNTIF(AF133:AF138,"PARA MEJORAR")&gt;=1,"PARA MEJORAR","BIEN")</f>
        <v>PARA MEJORAR</v>
      </c>
      <c r="AH133" s="836"/>
      <c r="AI133" s="1002"/>
      <c r="AJ133" s="67"/>
    </row>
    <row r="134" spans="1:36" s="68" customFormat="1" ht="20.100000000000001" customHeight="1" thickBot="1" x14ac:dyDescent="0.25">
      <c r="A134" s="833"/>
      <c r="B134" s="836"/>
      <c r="C134" s="859"/>
      <c r="D134" s="836"/>
      <c r="E134" s="836"/>
      <c r="F134" s="836"/>
      <c r="G134" s="842"/>
      <c r="H134" s="851"/>
      <c r="I134" s="851"/>
      <c r="J134" s="851"/>
      <c r="K134" s="851"/>
      <c r="L134" s="862"/>
      <c r="M134" s="870"/>
      <c r="N134" s="7" t="s">
        <v>34</v>
      </c>
      <c r="O134" s="46">
        <v>0</v>
      </c>
      <c r="P134" s="8">
        <v>0</v>
      </c>
      <c r="Q134" s="8">
        <v>0</v>
      </c>
      <c r="R134" s="9">
        <v>0</v>
      </c>
      <c r="S134" s="10">
        <f>SUM(O134:O134)*M133</f>
        <v>0</v>
      </c>
      <c r="T134" s="10">
        <f>SUM(P134:P134)*M133</f>
        <v>0</v>
      </c>
      <c r="U134" s="10">
        <f>SUM(Q134:Q134)*M133</f>
        <v>0</v>
      </c>
      <c r="V134" s="10">
        <f>SUM(R134:R134)*M133</f>
        <v>0</v>
      </c>
      <c r="W134" s="11">
        <f t="shared" si="515"/>
        <v>0</v>
      </c>
      <c r="X134" s="875"/>
      <c r="Y134" s="875"/>
      <c r="Z134" s="875"/>
      <c r="AA134" s="875"/>
      <c r="AB134" s="875"/>
      <c r="AC134" s="974"/>
      <c r="AD134" s="995"/>
      <c r="AE134" s="103"/>
      <c r="AF134" s="842"/>
      <c r="AG134" s="836"/>
      <c r="AH134" s="836"/>
      <c r="AI134" s="1002"/>
      <c r="AJ134" s="67"/>
    </row>
    <row r="135" spans="1:36" s="68" customFormat="1" ht="20.100000000000001" customHeight="1" x14ac:dyDescent="0.2">
      <c r="A135" s="833"/>
      <c r="B135" s="836"/>
      <c r="C135" s="859"/>
      <c r="D135" s="836"/>
      <c r="E135" s="836"/>
      <c r="F135" s="836"/>
      <c r="G135" s="842"/>
      <c r="H135" s="851"/>
      <c r="I135" s="851"/>
      <c r="J135" s="851"/>
      <c r="K135" s="851"/>
      <c r="L135" s="862" t="s">
        <v>708</v>
      </c>
      <c r="M135" s="870">
        <v>0.5</v>
      </c>
      <c r="N135" s="4" t="s">
        <v>32</v>
      </c>
      <c r="O135" s="43">
        <v>0</v>
      </c>
      <c r="P135" s="44">
        <v>0.3</v>
      </c>
      <c r="Q135" s="44">
        <v>0.7</v>
      </c>
      <c r="R135" s="45">
        <v>1</v>
      </c>
      <c r="S135" s="5">
        <f>SUM(O135:O135)*M135</f>
        <v>0</v>
      </c>
      <c r="T135" s="5">
        <f>SUM(P135:P135)*M135</f>
        <v>0.15</v>
      </c>
      <c r="U135" s="5">
        <f>SUM(Q135:Q135)*M135</f>
        <v>0.35</v>
      </c>
      <c r="V135" s="5">
        <f>SUM(R135:R135)*M135</f>
        <v>0.5</v>
      </c>
      <c r="W135" s="6">
        <f t="shared" si="515"/>
        <v>0.5</v>
      </c>
      <c r="X135" s="875"/>
      <c r="Y135" s="875"/>
      <c r="Z135" s="875"/>
      <c r="AA135" s="875"/>
      <c r="AB135" s="875"/>
      <c r="AC135" s="974"/>
      <c r="AD135" s="995"/>
      <c r="AE135" s="101" t="str">
        <f t="shared" ref="AE135" si="524">+IF(P136&gt;P135,"SUPERADA",IF(P136=P135,"EQUILIBRADA",IF(P136&lt;P135,"PARA MEJORAR")))</f>
        <v>PARA MEJORAR</v>
      </c>
      <c r="AF135" s="842"/>
      <c r="AG135" s="836"/>
      <c r="AH135" s="836"/>
      <c r="AI135" s="1002"/>
      <c r="AJ135" s="67"/>
    </row>
    <row r="136" spans="1:36" s="68" customFormat="1" ht="20.100000000000001" customHeight="1" thickBot="1" x14ac:dyDescent="0.25">
      <c r="A136" s="833"/>
      <c r="B136" s="836"/>
      <c r="C136" s="859"/>
      <c r="D136" s="836"/>
      <c r="E136" s="836"/>
      <c r="F136" s="836"/>
      <c r="G136" s="842"/>
      <c r="H136" s="851"/>
      <c r="I136" s="851"/>
      <c r="J136" s="851"/>
      <c r="K136" s="851"/>
      <c r="L136" s="862"/>
      <c r="M136" s="870"/>
      <c r="N136" s="7" t="s">
        <v>34</v>
      </c>
      <c r="O136" s="46">
        <v>0</v>
      </c>
      <c r="P136" s="8">
        <v>0</v>
      </c>
      <c r="Q136" s="8">
        <v>0</v>
      </c>
      <c r="R136" s="9">
        <v>0</v>
      </c>
      <c r="S136" s="10">
        <f>SUM(O136:O136)*M135</f>
        <v>0</v>
      </c>
      <c r="T136" s="10">
        <f>SUM(P136:P136)*M135</f>
        <v>0</v>
      </c>
      <c r="U136" s="10">
        <f>SUM(Q136:Q136)*M135</f>
        <v>0</v>
      </c>
      <c r="V136" s="10">
        <f>SUM(R136:R136)*M135</f>
        <v>0</v>
      </c>
      <c r="W136" s="11">
        <f t="shared" si="515"/>
        <v>0</v>
      </c>
      <c r="X136" s="875"/>
      <c r="Y136" s="875"/>
      <c r="Z136" s="875"/>
      <c r="AA136" s="875"/>
      <c r="AB136" s="875"/>
      <c r="AC136" s="974"/>
      <c r="AD136" s="995"/>
      <c r="AE136" s="103"/>
      <c r="AF136" s="842"/>
      <c r="AG136" s="836"/>
      <c r="AH136" s="836"/>
      <c r="AI136" s="1002"/>
      <c r="AJ136" s="67"/>
    </row>
    <row r="137" spans="1:36" s="68" customFormat="1" ht="20.100000000000001" customHeight="1" x14ac:dyDescent="0.2">
      <c r="A137" s="833"/>
      <c r="B137" s="836"/>
      <c r="C137" s="859"/>
      <c r="D137" s="836"/>
      <c r="E137" s="836"/>
      <c r="F137" s="836"/>
      <c r="G137" s="842"/>
      <c r="H137" s="851"/>
      <c r="I137" s="851"/>
      <c r="J137" s="851"/>
      <c r="K137" s="851"/>
      <c r="L137" s="862" t="s">
        <v>709</v>
      </c>
      <c r="M137" s="870">
        <v>0.1</v>
      </c>
      <c r="N137" s="4" t="s">
        <v>32</v>
      </c>
      <c r="O137" s="43">
        <v>0</v>
      </c>
      <c r="P137" s="44">
        <v>0.3</v>
      </c>
      <c r="Q137" s="44">
        <v>0.7</v>
      </c>
      <c r="R137" s="45">
        <v>1</v>
      </c>
      <c r="S137" s="5">
        <f>SUM(O137:O137)*M137</f>
        <v>0</v>
      </c>
      <c r="T137" s="5">
        <f>SUM(P137:P137)*M137</f>
        <v>0.03</v>
      </c>
      <c r="U137" s="5">
        <f>SUM(Q137:Q137)*M137</f>
        <v>6.9999999999999993E-2</v>
      </c>
      <c r="V137" s="5">
        <f>SUM(R137:R137)*M137</f>
        <v>0.1</v>
      </c>
      <c r="W137" s="6">
        <f t="shared" si="515"/>
        <v>0.1</v>
      </c>
      <c r="X137" s="875"/>
      <c r="Y137" s="875"/>
      <c r="Z137" s="875"/>
      <c r="AA137" s="875"/>
      <c r="AB137" s="875"/>
      <c r="AC137" s="974"/>
      <c r="AD137" s="995"/>
      <c r="AE137" s="101" t="str">
        <f t="shared" ref="AE137" si="525">+IF(P138&gt;P137,"SUPERADA",IF(P138=P137,"EQUILIBRADA",IF(P138&lt;P137,"PARA MEJORAR")))</f>
        <v>PARA MEJORAR</v>
      </c>
      <c r="AF137" s="842"/>
      <c r="AG137" s="836"/>
      <c r="AH137" s="836"/>
      <c r="AI137" s="1002"/>
      <c r="AJ137" s="67"/>
    </row>
    <row r="138" spans="1:36" s="68" customFormat="1" ht="20.100000000000001" customHeight="1" thickBot="1" x14ac:dyDescent="0.25">
      <c r="A138" s="833"/>
      <c r="B138" s="836"/>
      <c r="C138" s="860"/>
      <c r="D138" s="837"/>
      <c r="E138" s="837"/>
      <c r="F138" s="837"/>
      <c r="G138" s="843"/>
      <c r="H138" s="852"/>
      <c r="I138" s="852"/>
      <c r="J138" s="852"/>
      <c r="K138" s="852"/>
      <c r="L138" s="863"/>
      <c r="M138" s="873"/>
      <c r="N138" s="7" t="s">
        <v>34</v>
      </c>
      <c r="O138" s="46">
        <v>0</v>
      </c>
      <c r="P138" s="8">
        <v>0</v>
      </c>
      <c r="Q138" s="8">
        <v>0</v>
      </c>
      <c r="R138" s="9">
        <v>0</v>
      </c>
      <c r="S138" s="10">
        <f>SUM(O138:O138)*M137</f>
        <v>0</v>
      </c>
      <c r="T138" s="10">
        <f>SUM(P138:P138)*M137</f>
        <v>0</v>
      </c>
      <c r="U138" s="10">
        <f>SUM(Q138:Q138)*M137</f>
        <v>0</v>
      </c>
      <c r="V138" s="10">
        <f>SUM(R138:R138)*M137</f>
        <v>0</v>
      </c>
      <c r="W138" s="11">
        <f t="shared" si="515"/>
        <v>0</v>
      </c>
      <c r="X138" s="876"/>
      <c r="Y138" s="876"/>
      <c r="Z138" s="876"/>
      <c r="AA138" s="876"/>
      <c r="AB138" s="876"/>
      <c r="AC138" s="974"/>
      <c r="AD138" s="996"/>
      <c r="AE138" s="103"/>
      <c r="AF138" s="843"/>
      <c r="AG138" s="837"/>
      <c r="AH138" s="836"/>
      <c r="AI138" s="1002"/>
      <c r="AJ138" s="67"/>
    </row>
    <row r="139" spans="1:36" s="68" customFormat="1" ht="24.95" customHeight="1" x14ac:dyDescent="0.2">
      <c r="A139" s="833"/>
      <c r="B139" s="836"/>
      <c r="C139" s="835"/>
      <c r="D139" s="835" t="s">
        <v>685</v>
      </c>
      <c r="E139" s="835"/>
      <c r="F139" s="835" t="s">
        <v>689</v>
      </c>
      <c r="G139" s="841" t="s">
        <v>685</v>
      </c>
      <c r="H139" s="850"/>
      <c r="I139" s="850" t="s">
        <v>700</v>
      </c>
      <c r="J139" s="850" t="s">
        <v>701</v>
      </c>
      <c r="K139" s="850"/>
      <c r="L139" s="867" t="s">
        <v>710</v>
      </c>
      <c r="M139" s="872">
        <v>0.25</v>
      </c>
      <c r="N139" s="4" t="s">
        <v>32</v>
      </c>
      <c r="O139" s="43">
        <v>0.1</v>
      </c>
      <c r="P139" s="44">
        <v>0.5</v>
      </c>
      <c r="Q139" s="44">
        <v>0.8</v>
      </c>
      <c r="R139" s="45">
        <v>1</v>
      </c>
      <c r="S139" s="5">
        <f>SUM(O139:O139)*M139</f>
        <v>2.5000000000000001E-2</v>
      </c>
      <c r="T139" s="5">
        <f>SUM(P139:P139)*M139</f>
        <v>0.125</v>
      </c>
      <c r="U139" s="5">
        <f>SUM(Q139:Q139)*M139</f>
        <v>0.2</v>
      </c>
      <c r="V139" s="5">
        <f>SUM(R139:R139)*M139</f>
        <v>0.25</v>
      </c>
      <c r="W139" s="6">
        <f t="shared" si="515"/>
        <v>0.25</v>
      </c>
      <c r="X139" s="874">
        <f>+S140+S142+S144+S146</f>
        <v>0</v>
      </c>
      <c r="Y139" s="874">
        <f>+T140+T142+T144+T146</f>
        <v>0</v>
      </c>
      <c r="Z139" s="874">
        <f>+U140+U142+U144+U146</f>
        <v>0</v>
      </c>
      <c r="AA139" s="874">
        <f>+V140+V142+V144+V146</f>
        <v>0</v>
      </c>
      <c r="AB139" s="874">
        <f>MAX(X139:AA146)</f>
        <v>0</v>
      </c>
      <c r="AC139" s="974"/>
      <c r="AD139" s="994"/>
      <c r="AE139" s="101" t="str">
        <f t="shared" ref="AE139" si="526">+IF(P140&gt;P139,"SUPERADA",IF(P140=P139,"EQUILIBRADA",IF(P140&lt;P139,"PARA MEJORAR")))</f>
        <v>PARA MEJORAR</v>
      </c>
      <c r="AF139" s="841" t="str">
        <f>IF(COUNTIF(AE139:AE146,"PARA MEJORAR")&gt;1,"PARA MEJORAR","BIEN")</f>
        <v>PARA MEJORAR</v>
      </c>
      <c r="AG139" s="835" t="str">
        <f>IF(COUNTIF(AF139:AF146,"PARA MEJORAR")&gt;=1,"PARA MEJORAR","BIEN")</f>
        <v>PARA MEJORAR</v>
      </c>
      <c r="AH139" s="836"/>
      <c r="AI139" s="1002"/>
      <c r="AJ139" s="67"/>
    </row>
    <row r="140" spans="1:36" s="68" customFormat="1" ht="24.95" customHeight="1" thickBot="1" x14ac:dyDescent="0.25">
      <c r="A140" s="833"/>
      <c r="B140" s="836"/>
      <c r="C140" s="836"/>
      <c r="D140" s="836"/>
      <c r="E140" s="836"/>
      <c r="F140" s="836"/>
      <c r="G140" s="842"/>
      <c r="H140" s="851"/>
      <c r="I140" s="851"/>
      <c r="J140" s="851"/>
      <c r="K140" s="851"/>
      <c r="L140" s="865"/>
      <c r="M140" s="870"/>
      <c r="N140" s="7" t="s">
        <v>34</v>
      </c>
      <c r="O140" s="46">
        <v>0</v>
      </c>
      <c r="P140" s="8">
        <v>0</v>
      </c>
      <c r="Q140" s="8">
        <v>0</v>
      </c>
      <c r="R140" s="9">
        <v>0</v>
      </c>
      <c r="S140" s="10">
        <f>SUM(O140:O140)*M139</f>
        <v>0</v>
      </c>
      <c r="T140" s="10">
        <f>SUM(P140:P140)*M139</f>
        <v>0</v>
      </c>
      <c r="U140" s="10">
        <f>SUM(Q140:Q140)*M139</f>
        <v>0</v>
      </c>
      <c r="V140" s="10">
        <f>SUM(R140:R140)*M139</f>
        <v>0</v>
      </c>
      <c r="W140" s="11">
        <f t="shared" si="515"/>
        <v>0</v>
      </c>
      <c r="X140" s="875"/>
      <c r="Y140" s="875"/>
      <c r="Z140" s="875"/>
      <c r="AA140" s="875"/>
      <c r="AB140" s="875"/>
      <c r="AC140" s="974"/>
      <c r="AD140" s="995"/>
      <c r="AE140" s="103"/>
      <c r="AF140" s="842"/>
      <c r="AG140" s="836"/>
      <c r="AH140" s="836"/>
      <c r="AI140" s="1002"/>
      <c r="AJ140" s="67"/>
    </row>
    <row r="141" spans="1:36" s="68" customFormat="1" ht="24.95" customHeight="1" x14ac:dyDescent="0.2">
      <c r="A141" s="833"/>
      <c r="B141" s="836"/>
      <c r="C141" s="836"/>
      <c r="D141" s="836"/>
      <c r="E141" s="836"/>
      <c r="F141" s="836"/>
      <c r="G141" s="842"/>
      <c r="H141" s="851"/>
      <c r="I141" s="851"/>
      <c r="J141" s="851"/>
      <c r="K141" s="851"/>
      <c r="L141" s="866" t="s">
        <v>711</v>
      </c>
      <c r="M141" s="870">
        <v>0.25</v>
      </c>
      <c r="N141" s="4" t="s">
        <v>32</v>
      </c>
      <c r="O141" s="43">
        <v>0.1</v>
      </c>
      <c r="P141" s="44">
        <v>0.5</v>
      </c>
      <c r="Q141" s="44">
        <v>0.8</v>
      </c>
      <c r="R141" s="45">
        <v>1</v>
      </c>
      <c r="S141" s="5">
        <f>SUM(O141:O141)*M141</f>
        <v>2.5000000000000001E-2</v>
      </c>
      <c r="T141" s="5">
        <f>SUM(P141:P141)*M141</f>
        <v>0.125</v>
      </c>
      <c r="U141" s="5">
        <f>SUM(Q141:Q141)*M141</f>
        <v>0.2</v>
      </c>
      <c r="V141" s="5">
        <f>SUM(R141:R141)*M141</f>
        <v>0.25</v>
      </c>
      <c r="W141" s="6">
        <f t="shared" si="515"/>
        <v>0.25</v>
      </c>
      <c r="X141" s="875"/>
      <c r="Y141" s="875"/>
      <c r="Z141" s="875"/>
      <c r="AA141" s="875"/>
      <c r="AB141" s="875"/>
      <c r="AC141" s="974"/>
      <c r="AD141" s="995"/>
      <c r="AE141" s="101" t="str">
        <f t="shared" ref="AE141" si="527">+IF(P142&gt;P141,"SUPERADA",IF(P142=P141,"EQUILIBRADA",IF(P142&lt;P141,"PARA MEJORAR")))</f>
        <v>PARA MEJORAR</v>
      </c>
      <c r="AF141" s="842"/>
      <c r="AG141" s="836"/>
      <c r="AH141" s="836"/>
      <c r="AI141" s="1002"/>
      <c r="AJ141" s="67"/>
    </row>
    <row r="142" spans="1:36" s="68" customFormat="1" ht="24.95" customHeight="1" thickBot="1" x14ac:dyDescent="0.25">
      <c r="A142" s="833"/>
      <c r="B142" s="836"/>
      <c r="C142" s="836"/>
      <c r="D142" s="836"/>
      <c r="E142" s="836"/>
      <c r="F142" s="836"/>
      <c r="G142" s="842"/>
      <c r="H142" s="851"/>
      <c r="I142" s="851"/>
      <c r="J142" s="851"/>
      <c r="K142" s="851"/>
      <c r="L142" s="865"/>
      <c r="M142" s="870"/>
      <c r="N142" s="7" t="s">
        <v>34</v>
      </c>
      <c r="O142" s="46">
        <v>0</v>
      </c>
      <c r="P142" s="8">
        <v>0</v>
      </c>
      <c r="Q142" s="8">
        <v>0</v>
      </c>
      <c r="R142" s="9">
        <v>0</v>
      </c>
      <c r="S142" s="10">
        <f>SUM(O142:O142)*M141</f>
        <v>0</v>
      </c>
      <c r="T142" s="10">
        <f>SUM(P142:P142)*M141</f>
        <v>0</v>
      </c>
      <c r="U142" s="10">
        <f>SUM(Q142:Q142)*M141</f>
        <v>0</v>
      </c>
      <c r="V142" s="10">
        <f>SUM(R142:R142)*M141</f>
        <v>0</v>
      </c>
      <c r="W142" s="11">
        <f t="shared" si="515"/>
        <v>0</v>
      </c>
      <c r="X142" s="875"/>
      <c r="Y142" s="875"/>
      <c r="Z142" s="875"/>
      <c r="AA142" s="875"/>
      <c r="AB142" s="875"/>
      <c r="AC142" s="974"/>
      <c r="AD142" s="995"/>
      <c r="AE142" s="103"/>
      <c r="AF142" s="842"/>
      <c r="AG142" s="836"/>
      <c r="AH142" s="836"/>
      <c r="AI142" s="1002"/>
      <c r="AJ142" s="67"/>
    </row>
    <row r="143" spans="1:36" s="68" customFormat="1" ht="24.95" customHeight="1" x14ac:dyDescent="0.2">
      <c r="A143" s="833"/>
      <c r="B143" s="836"/>
      <c r="C143" s="836"/>
      <c r="D143" s="836"/>
      <c r="E143" s="836"/>
      <c r="F143" s="836"/>
      <c r="G143" s="842"/>
      <c r="H143" s="851"/>
      <c r="I143" s="851"/>
      <c r="J143" s="851"/>
      <c r="K143" s="851"/>
      <c r="L143" s="866" t="s">
        <v>712</v>
      </c>
      <c r="M143" s="870">
        <v>0.25</v>
      </c>
      <c r="N143" s="4" t="s">
        <v>32</v>
      </c>
      <c r="O143" s="43">
        <v>0.1</v>
      </c>
      <c r="P143" s="44">
        <v>0.5</v>
      </c>
      <c r="Q143" s="44">
        <v>0.8</v>
      </c>
      <c r="R143" s="45">
        <v>1</v>
      </c>
      <c r="S143" s="5">
        <f>SUM(O143:O143)*M143</f>
        <v>2.5000000000000001E-2</v>
      </c>
      <c r="T143" s="5">
        <f>SUM(P143:P143)*M143</f>
        <v>0.125</v>
      </c>
      <c r="U143" s="5">
        <f>SUM(Q143:Q143)*M143</f>
        <v>0.2</v>
      </c>
      <c r="V143" s="5">
        <f>SUM(R143:R143)*M143</f>
        <v>0.25</v>
      </c>
      <c r="W143" s="6">
        <f t="shared" si="515"/>
        <v>0.25</v>
      </c>
      <c r="X143" s="875"/>
      <c r="Y143" s="875"/>
      <c r="Z143" s="875"/>
      <c r="AA143" s="875"/>
      <c r="AB143" s="875"/>
      <c r="AC143" s="974"/>
      <c r="AD143" s="995"/>
      <c r="AE143" s="101" t="str">
        <f t="shared" ref="AE143" si="528">+IF(P144&gt;P143,"SUPERADA",IF(P144=P143,"EQUILIBRADA",IF(P144&lt;P143,"PARA MEJORAR")))</f>
        <v>PARA MEJORAR</v>
      </c>
      <c r="AF143" s="842"/>
      <c r="AG143" s="836"/>
      <c r="AH143" s="836"/>
      <c r="AI143" s="1002"/>
      <c r="AJ143" s="67"/>
    </row>
    <row r="144" spans="1:36" s="68" customFormat="1" ht="24.95" customHeight="1" thickBot="1" x14ac:dyDescent="0.25">
      <c r="A144" s="833"/>
      <c r="B144" s="836"/>
      <c r="C144" s="836"/>
      <c r="D144" s="836"/>
      <c r="E144" s="836"/>
      <c r="F144" s="836"/>
      <c r="G144" s="842"/>
      <c r="H144" s="851"/>
      <c r="I144" s="851"/>
      <c r="J144" s="851"/>
      <c r="K144" s="851"/>
      <c r="L144" s="865"/>
      <c r="M144" s="870"/>
      <c r="N144" s="7" t="s">
        <v>34</v>
      </c>
      <c r="O144" s="46">
        <v>0</v>
      </c>
      <c r="P144" s="8">
        <v>0</v>
      </c>
      <c r="Q144" s="8">
        <v>0</v>
      </c>
      <c r="R144" s="9">
        <v>0</v>
      </c>
      <c r="S144" s="10">
        <f>SUM(O144:O144)*M143</f>
        <v>0</v>
      </c>
      <c r="T144" s="10">
        <f>SUM(P144:P144)*M143</f>
        <v>0</v>
      </c>
      <c r="U144" s="10">
        <f>SUM(Q144:Q144)*M143</f>
        <v>0</v>
      </c>
      <c r="V144" s="10">
        <f>SUM(R144:R144)*M143</f>
        <v>0</v>
      </c>
      <c r="W144" s="11">
        <f t="shared" si="515"/>
        <v>0</v>
      </c>
      <c r="X144" s="875"/>
      <c r="Y144" s="875"/>
      <c r="Z144" s="875"/>
      <c r="AA144" s="875"/>
      <c r="AB144" s="875"/>
      <c r="AC144" s="974"/>
      <c r="AD144" s="995"/>
      <c r="AE144" s="103"/>
      <c r="AF144" s="842"/>
      <c r="AG144" s="836"/>
      <c r="AH144" s="836"/>
      <c r="AI144" s="1002"/>
      <c r="AJ144" s="67"/>
    </row>
    <row r="145" spans="1:36" s="68" customFormat="1" ht="24.95" customHeight="1" x14ac:dyDescent="0.2">
      <c r="A145" s="833"/>
      <c r="B145" s="836"/>
      <c r="C145" s="836"/>
      <c r="D145" s="836"/>
      <c r="E145" s="836"/>
      <c r="F145" s="836"/>
      <c r="G145" s="842"/>
      <c r="H145" s="851"/>
      <c r="I145" s="851"/>
      <c r="J145" s="851"/>
      <c r="K145" s="851"/>
      <c r="L145" s="866" t="s">
        <v>713</v>
      </c>
      <c r="M145" s="870">
        <v>0.25</v>
      </c>
      <c r="N145" s="4" t="s">
        <v>32</v>
      </c>
      <c r="O145" s="43">
        <v>0.1</v>
      </c>
      <c r="P145" s="44">
        <v>0.5</v>
      </c>
      <c r="Q145" s="44">
        <v>0.8</v>
      </c>
      <c r="R145" s="45">
        <v>1</v>
      </c>
      <c r="S145" s="5">
        <f>SUM(O145:O145)*M145</f>
        <v>2.5000000000000001E-2</v>
      </c>
      <c r="T145" s="5">
        <f>SUM(P145:P145)*M145</f>
        <v>0.125</v>
      </c>
      <c r="U145" s="5">
        <f>SUM(Q145:Q145)*M145</f>
        <v>0.2</v>
      </c>
      <c r="V145" s="5">
        <f>SUM(R145:R145)*M145</f>
        <v>0.25</v>
      </c>
      <c r="W145" s="6">
        <f t="shared" si="515"/>
        <v>0.25</v>
      </c>
      <c r="X145" s="875"/>
      <c r="Y145" s="875"/>
      <c r="Z145" s="875"/>
      <c r="AA145" s="875"/>
      <c r="AB145" s="875"/>
      <c r="AC145" s="974"/>
      <c r="AD145" s="995"/>
      <c r="AE145" s="101" t="str">
        <f t="shared" ref="AE145" si="529">+IF(P146&gt;P145,"SUPERADA",IF(P146=P145,"EQUILIBRADA",IF(P146&lt;P145,"PARA MEJORAR")))</f>
        <v>PARA MEJORAR</v>
      </c>
      <c r="AF145" s="842"/>
      <c r="AG145" s="836"/>
      <c r="AH145" s="836"/>
      <c r="AI145" s="1002"/>
      <c r="AJ145" s="67"/>
    </row>
    <row r="146" spans="1:36" s="68" customFormat="1" ht="24.95" customHeight="1" thickBot="1" x14ac:dyDescent="0.25">
      <c r="A146" s="834"/>
      <c r="B146" s="837"/>
      <c r="C146" s="837"/>
      <c r="D146" s="837"/>
      <c r="E146" s="837"/>
      <c r="F146" s="837"/>
      <c r="G146" s="843"/>
      <c r="H146" s="852"/>
      <c r="I146" s="852"/>
      <c r="J146" s="852"/>
      <c r="K146" s="852"/>
      <c r="L146" s="868"/>
      <c r="M146" s="873"/>
      <c r="N146" s="18" t="s">
        <v>34</v>
      </c>
      <c r="O146" s="63">
        <v>0</v>
      </c>
      <c r="P146" s="64">
        <v>0</v>
      </c>
      <c r="Q146" s="64">
        <v>0</v>
      </c>
      <c r="R146" s="65">
        <v>0</v>
      </c>
      <c r="S146" s="12">
        <f>SUM(O146:O146)*M145</f>
        <v>0</v>
      </c>
      <c r="T146" s="12">
        <f>SUM(P146:P146)*M145</f>
        <v>0</v>
      </c>
      <c r="U146" s="12">
        <f>SUM(Q146:Q146)*M145</f>
        <v>0</v>
      </c>
      <c r="V146" s="12">
        <f>SUM(R146:R146)*M145</f>
        <v>0</v>
      </c>
      <c r="W146" s="13">
        <f t="shared" si="515"/>
        <v>0</v>
      </c>
      <c r="X146" s="876"/>
      <c r="Y146" s="876"/>
      <c r="Z146" s="876"/>
      <c r="AA146" s="876"/>
      <c r="AB146" s="876"/>
      <c r="AC146" s="975"/>
      <c r="AD146" s="996"/>
      <c r="AE146" s="103"/>
      <c r="AF146" s="843"/>
      <c r="AG146" s="837"/>
      <c r="AH146" s="837"/>
      <c r="AI146" s="1003"/>
      <c r="AJ146" s="67"/>
    </row>
    <row r="147" spans="1:36" s="68" customFormat="1" ht="20.100000000000001" customHeight="1" thickBot="1" x14ac:dyDescent="0.25">
      <c r="A147" s="548" t="s">
        <v>193</v>
      </c>
      <c r="B147" s="201" t="s">
        <v>194</v>
      </c>
      <c r="C147" s="201"/>
      <c r="D147" s="286" t="s">
        <v>195</v>
      </c>
      <c r="E147" s="160"/>
      <c r="F147" s="201" t="s">
        <v>196</v>
      </c>
      <c r="G147" s="290" t="s">
        <v>197</v>
      </c>
      <c r="H147" s="291"/>
      <c r="I147" s="292" t="s">
        <v>198</v>
      </c>
      <c r="J147" s="292" t="s">
        <v>199</v>
      </c>
      <c r="K147" s="293"/>
      <c r="L147" s="232" t="s">
        <v>200</v>
      </c>
      <c r="M147" s="158">
        <v>0.8</v>
      </c>
      <c r="N147" s="49" t="s">
        <v>32</v>
      </c>
      <c r="O147" s="80">
        <v>0.25</v>
      </c>
      <c r="P147" s="81">
        <v>0.5</v>
      </c>
      <c r="Q147" s="81">
        <v>0.75</v>
      </c>
      <c r="R147" s="82">
        <v>1</v>
      </c>
      <c r="S147" s="14">
        <f>SUM(O147:O147)*M147</f>
        <v>0.2</v>
      </c>
      <c r="T147" s="14">
        <f>SUM(P147:P147)*M147</f>
        <v>0.4</v>
      </c>
      <c r="U147" s="14">
        <f>SUM(Q147:Q147)*M147</f>
        <v>0.60000000000000009</v>
      </c>
      <c r="V147" s="14">
        <f>SUM(R147:R147)*M147</f>
        <v>0.8</v>
      </c>
      <c r="W147" s="15">
        <f t="shared" si="515"/>
        <v>0.8</v>
      </c>
      <c r="X147" s="267">
        <f>+S148+S150</f>
        <v>0</v>
      </c>
      <c r="Y147" s="267">
        <f>+T148+T150</f>
        <v>0</v>
      </c>
      <c r="Z147" s="267">
        <f>+U148+U150</f>
        <v>0</v>
      </c>
      <c r="AA147" s="267">
        <f>+V148+V150</f>
        <v>0</v>
      </c>
      <c r="AB147" s="267">
        <f>MAX(X147:AA150)</f>
        <v>0</v>
      </c>
      <c r="AC147" s="270" t="s">
        <v>715</v>
      </c>
      <c r="AD147" s="271" t="s">
        <v>826</v>
      </c>
      <c r="AE147" s="101" t="str">
        <f t="shared" ref="AE147" si="530">+IF(P148&gt;P147,"SUPERADA",IF(P148=P147,"EQUILIBRADA",IF(P148&lt;P147,"PARA MEJORAR")))</f>
        <v>PARA MEJORAR</v>
      </c>
      <c r="AF147" s="272" t="str">
        <f>IF(COUNTIF(AE147:AE150,"PARA MEJORAR")&gt;1,"PARA MEJORAR","BIEN")</f>
        <v>BIEN</v>
      </c>
      <c r="AG147" s="200" t="str">
        <f>IF(COUNTIF(AF147:AF162,"PARA MEJORAR")&gt;=1,"PARA MEJORAR","BIEN")</f>
        <v>PARA MEJORAR</v>
      </c>
      <c r="AH147" s="200" t="str">
        <f>IF(COUNTIF(AF147:AF204,"PARA MEJORAR")&gt;=1,"PARA MEJORAR","BIEN")</f>
        <v>PARA MEJORAR</v>
      </c>
      <c r="AI147" s="275" t="s">
        <v>966</v>
      </c>
      <c r="AJ147" s="153"/>
    </row>
    <row r="148" spans="1:36" s="68" customFormat="1" ht="20.100000000000001" customHeight="1" thickBot="1" x14ac:dyDescent="0.25">
      <c r="A148" s="548"/>
      <c r="B148" s="201"/>
      <c r="C148" s="201"/>
      <c r="D148" s="287"/>
      <c r="E148" s="160"/>
      <c r="F148" s="201"/>
      <c r="G148" s="279"/>
      <c r="H148" s="282"/>
      <c r="I148" s="151"/>
      <c r="J148" s="151"/>
      <c r="K148" s="212"/>
      <c r="L148" s="154"/>
      <c r="M148" s="155"/>
      <c r="N148" s="7" t="s">
        <v>34</v>
      </c>
      <c r="O148" s="46">
        <v>0</v>
      </c>
      <c r="P148" s="8">
        <v>0</v>
      </c>
      <c r="Q148" s="8">
        <v>0</v>
      </c>
      <c r="R148" s="9">
        <v>0</v>
      </c>
      <c r="S148" s="10">
        <f>SUM(O148:O148)*M147</f>
        <v>0</v>
      </c>
      <c r="T148" s="10">
        <f>SUM(P148:P148)*M147</f>
        <v>0</v>
      </c>
      <c r="U148" s="10">
        <f>SUM(Q148:Q148)*M147</f>
        <v>0</v>
      </c>
      <c r="V148" s="10">
        <f>SUM(R148:R148)*M147</f>
        <v>0</v>
      </c>
      <c r="W148" s="11">
        <f t="shared" si="515"/>
        <v>0</v>
      </c>
      <c r="X148" s="268"/>
      <c r="Y148" s="268"/>
      <c r="Z148" s="268"/>
      <c r="AA148" s="268"/>
      <c r="AB148" s="268"/>
      <c r="AC148" s="270"/>
      <c r="AD148" s="271"/>
      <c r="AE148" s="103"/>
      <c r="AF148" s="273"/>
      <c r="AG148" s="201"/>
      <c r="AH148" s="201"/>
      <c r="AI148" s="276"/>
      <c r="AJ148" s="153"/>
    </row>
    <row r="149" spans="1:36" s="68" customFormat="1" ht="20.100000000000001" customHeight="1" thickBot="1" x14ac:dyDescent="0.25">
      <c r="A149" s="548"/>
      <c r="B149" s="201"/>
      <c r="C149" s="201"/>
      <c r="D149" s="287"/>
      <c r="E149" s="160"/>
      <c r="F149" s="201"/>
      <c r="G149" s="279"/>
      <c r="H149" s="282"/>
      <c r="I149" s="151"/>
      <c r="J149" s="151"/>
      <c r="K149" s="212"/>
      <c r="L149" s="154" t="s">
        <v>201</v>
      </c>
      <c r="M149" s="155">
        <v>0.2</v>
      </c>
      <c r="N149" s="4" t="s">
        <v>32</v>
      </c>
      <c r="O149" s="43">
        <v>0</v>
      </c>
      <c r="P149" s="44">
        <v>0</v>
      </c>
      <c r="Q149" s="44">
        <v>0.5</v>
      </c>
      <c r="R149" s="45">
        <v>1</v>
      </c>
      <c r="S149" s="5">
        <f>SUM(O149:O149)*M149</f>
        <v>0</v>
      </c>
      <c r="T149" s="5">
        <f>SUM(P149:P149)*M149</f>
        <v>0</v>
      </c>
      <c r="U149" s="5">
        <f>SUM(Q149:Q149)*M149</f>
        <v>0.1</v>
      </c>
      <c r="V149" s="5">
        <f>SUM(R149:R149)*M149</f>
        <v>0.2</v>
      </c>
      <c r="W149" s="6">
        <f t="shared" si="515"/>
        <v>0.2</v>
      </c>
      <c r="X149" s="268"/>
      <c r="Y149" s="268"/>
      <c r="Z149" s="268"/>
      <c r="AA149" s="268"/>
      <c r="AB149" s="268"/>
      <c r="AC149" s="270"/>
      <c r="AD149" s="271"/>
      <c r="AE149" s="101" t="str">
        <f t="shared" ref="AE149" si="531">+IF(P150&gt;P149,"SUPERADA",IF(P150=P149,"EQUILIBRADA",IF(P150&lt;P149,"PARA MEJORAR")))</f>
        <v>EQUILIBRADA</v>
      </c>
      <c r="AF149" s="273"/>
      <c r="AG149" s="201"/>
      <c r="AH149" s="201"/>
      <c r="AI149" s="276"/>
      <c r="AJ149" s="153"/>
    </row>
    <row r="150" spans="1:36" s="68" customFormat="1" ht="20.100000000000001" customHeight="1" thickBot="1" x14ac:dyDescent="0.25">
      <c r="A150" s="548"/>
      <c r="B150" s="201"/>
      <c r="C150" s="201"/>
      <c r="D150" s="287"/>
      <c r="E150" s="160"/>
      <c r="F150" s="201"/>
      <c r="G150" s="280"/>
      <c r="H150" s="283"/>
      <c r="I150" s="210"/>
      <c r="J150" s="210"/>
      <c r="K150" s="213"/>
      <c r="L150" s="156"/>
      <c r="M150" s="277"/>
      <c r="N150" s="7" t="s">
        <v>34</v>
      </c>
      <c r="O150" s="46">
        <v>0</v>
      </c>
      <c r="P150" s="8">
        <v>0</v>
      </c>
      <c r="Q150" s="8">
        <v>0</v>
      </c>
      <c r="R150" s="9">
        <v>0</v>
      </c>
      <c r="S150" s="10">
        <f>SUM(O150:O150)*M149</f>
        <v>0</v>
      </c>
      <c r="T150" s="10">
        <f>SUM(P150:P150)*M149</f>
        <v>0</v>
      </c>
      <c r="U150" s="10">
        <f>SUM(Q150:Q150)*M149</f>
        <v>0</v>
      </c>
      <c r="V150" s="10">
        <f>SUM(R150:R150)*M149</f>
        <v>0</v>
      </c>
      <c r="W150" s="11">
        <f t="shared" si="515"/>
        <v>0</v>
      </c>
      <c r="X150" s="269"/>
      <c r="Y150" s="269"/>
      <c r="Z150" s="269"/>
      <c r="AA150" s="269"/>
      <c r="AB150" s="269"/>
      <c r="AC150" s="270"/>
      <c r="AD150" s="271"/>
      <c r="AE150" s="103"/>
      <c r="AF150" s="274"/>
      <c r="AG150" s="201"/>
      <c r="AH150" s="201"/>
      <c r="AI150" s="276"/>
      <c r="AJ150" s="153"/>
    </row>
    <row r="151" spans="1:36" s="68" customFormat="1" ht="20.100000000000001" customHeight="1" thickBot="1" x14ac:dyDescent="0.25">
      <c r="A151" s="548"/>
      <c r="B151" s="201"/>
      <c r="C151" s="201"/>
      <c r="D151" s="287"/>
      <c r="E151" s="160"/>
      <c r="F151" s="201"/>
      <c r="G151" s="278" t="s">
        <v>202</v>
      </c>
      <c r="H151" s="281"/>
      <c r="I151" s="150" t="s">
        <v>203</v>
      </c>
      <c r="J151" s="281" t="s">
        <v>204</v>
      </c>
      <c r="K151" s="211"/>
      <c r="L151" s="214" t="s">
        <v>205</v>
      </c>
      <c r="M151" s="284">
        <v>0.3</v>
      </c>
      <c r="N151" s="4" t="s">
        <v>32</v>
      </c>
      <c r="O151" s="43">
        <v>1</v>
      </c>
      <c r="P151" s="44">
        <v>1</v>
      </c>
      <c r="Q151" s="44">
        <v>1</v>
      </c>
      <c r="R151" s="45">
        <v>1</v>
      </c>
      <c r="S151" s="5">
        <f>SUM(O151:O151)*M151</f>
        <v>0.3</v>
      </c>
      <c r="T151" s="5">
        <f>SUM(P151:P151)*M151</f>
        <v>0.3</v>
      </c>
      <c r="U151" s="5">
        <f>SUM(Q151:Q151)*M151</f>
        <v>0.3</v>
      </c>
      <c r="V151" s="5">
        <f>SUM(R151:R151)*M151</f>
        <v>0.3</v>
      </c>
      <c r="W151" s="6">
        <f t="shared" si="515"/>
        <v>0.3</v>
      </c>
      <c r="X151" s="285">
        <f>+S152+S154+S156</f>
        <v>0</v>
      </c>
      <c r="Y151" s="285">
        <f>+T152+T154+T156</f>
        <v>0</v>
      </c>
      <c r="Z151" s="285">
        <f>+U152+U154+U156</f>
        <v>0</v>
      </c>
      <c r="AA151" s="285">
        <f>+V152+V154+V156</f>
        <v>0</v>
      </c>
      <c r="AB151" s="285">
        <f>MAX(X151:AA156)</f>
        <v>0</v>
      </c>
      <c r="AC151" s="270"/>
      <c r="AD151" s="182" t="s">
        <v>827</v>
      </c>
      <c r="AE151" s="101" t="str">
        <f t="shared" ref="AE151" si="532">+IF(P152&gt;P151,"SUPERADA",IF(P152=P151,"EQUILIBRADA",IF(P152&lt;P151,"PARA MEJORAR")))</f>
        <v>PARA MEJORAR</v>
      </c>
      <c r="AF151" s="272" t="str">
        <f>IF(COUNTIF(AE151:AE156,"PARA MEJORAR")&gt;1,"PARA MEJORAR","BIEN")</f>
        <v>PARA MEJORAR</v>
      </c>
      <c r="AG151" s="201"/>
      <c r="AH151" s="201"/>
      <c r="AI151" s="276"/>
      <c r="AJ151" s="189"/>
    </row>
    <row r="152" spans="1:36" s="68" customFormat="1" ht="20.100000000000001" customHeight="1" thickBot="1" x14ac:dyDescent="0.25">
      <c r="A152" s="548"/>
      <c r="B152" s="201"/>
      <c r="C152" s="201"/>
      <c r="D152" s="287"/>
      <c r="E152" s="160"/>
      <c r="F152" s="201"/>
      <c r="G152" s="279"/>
      <c r="H152" s="282"/>
      <c r="I152" s="151"/>
      <c r="J152" s="282"/>
      <c r="K152" s="212"/>
      <c r="L152" s="154"/>
      <c r="M152" s="265"/>
      <c r="N152" s="7" t="s">
        <v>34</v>
      </c>
      <c r="O152" s="46">
        <v>0</v>
      </c>
      <c r="P152" s="8">
        <v>0</v>
      </c>
      <c r="Q152" s="8">
        <v>0</v>
      </c>
      <c r="R152" s="9">
        <v>0</v>
      </c>
      <c r="S152" s="10">
        <f>SUM(O152:O152)*M151</f>
        <v>0</v>
      </c>
      <c r="T152" s="10">
        <f>SUM(P152:P152)*M151</f>
        <v>0</v>
      </c>
      <c r="U152" s="10">
        <f>SUM(Q152:Q152)*M151</f>
        <v>0</v>
      </c>
      <c r="V152" s="10">
        <f>SUM(R152:R152)*M151</f>
        <v>0</v>
      </c>
      <c r="W152" s="11">
        <f t="shared" si="515"/>
        <v>0</v>
      </c>
      <c r="X152" s="268"/>
      <c r="Y152" s="268"/>
      <c r="Z152" s="268"/>
      <c r="AA152" s="268"/>
      <c r="AB152" s="268"/>
      <c r="AC152" s="270"/>
      <c r="AD152" s="183"/>
      <c r="AE152" s="103"/>
      <c r="AF152" s="273"/>
      <c r="AG152" s="201"/>
      <c r="AH152" s="201"/>
      <c r="AI152" s="276"/>
      <c r="AJ152" s="189"/>
    </row>
    <row r="153" spans="1:36" s="68" customFormat="1" ht="20.100000000000001" customHeight="1" thickBot="1" x14ac:dyDescent="0.25">
      <c r="A153" s="548"/>
      <c r="B153" s="201"/>
      <c r="C153" s="201"/>
      <c r="D153" s="287"/>
      <c r="E153" s="160"/>
      <c r="F153" s="201"/>
      <c r="G153" s="279"/>
      <c r="H153" s="282"/>
      <c r="I153" s="151"/>
      <c r="J153" s="282"/>
      <c r="K153" s="212"/>
      <c r="L153" s="154" t="s">
        <v>206</v>
      </c>
      <c r="M153" s="265">
        <v>0.4</v>
      </c>
      <c r="N153" s="4" t="s">
        <v>32</v>
      </c>
      <c r="O153" s="43">
        <v>0</v>
      </c>
      <c r="P153" s="44">
        <v>0.4</v>
      </c>
      <c r="Q153" s="44">
        <v>0.7</v>
      </c>
      <c r="R153" s="45">
        <v>1</v>
      </c>
      <c r="S153" s="5">
        <f>SUM(O153:O153)*M153</f>
        <v>0</v>
      </c>
      <c r="T153" s="5">
        <f>SUM(P153:P153)*M153</f>
        <v>0.16000000000000003</v>
      </c>
      <c r="U153" s="5">
        <f>SUM(Q153:Q153)*M153</f>
        <v>0.27999999999999997</v>
      </c>
      <c r="V153" s="5">
        <f>SUM(R153:R153)*M153</f>
        <v>0.4</v>
      </c>
      <c r="W153" s="6">
        <f t="shared" si="515"/>
        <v>0.4</v>
      </c>
      <c r="X153" s="268"/>
      <c r="Y153" s="268"/>
      <c r="Z153" s="268"/>
      <c r="AA153" s="268"/>
      <c r="AB153" s="268"/>
      <c r="AC153" s="270"/>
      <c r="AD153" s="183"/>
      <c r="AE153" s="101" t="str">
        <f t="shared" ref="AE153" si="533">+IF(P154&gt;P153,"SUPERADA",IF(P154=P153,"EQUILIBRADA",IF(P154&lt;P153,"PARA MEJORAR")))</f>
        <v>PARA MEJORAR</v>
      </c>
      <c r="AF153" s="273"/>
      <c r="AG153" s="201"/>
      <c r="AH153" s="201"/>
      <c r="AI153" s="276"/>
      <c r="AJ153" s="189"/>
    </row>
    <row r="154" spans="1:36" s="68" customFormat="1" ht="20.100000000000001" customHeight="1" thickBot="1" x14ac:dyDescent="0.25">
      <c r="A154" s="548"/>
      <c r="B154" s="201"/>
      <c r="C154" s="201"/>
      <c r="D154" s="287"/>
      <c r="E154" s="160"/>
      <c r="F154" s="201"/>
      <c r="G154" s="279"/>
      <c r="H154" s="282"/>
      <c r="I154" s="151"/>
      <c r="J154" s="282"/>
      <c r="K154" s="212"/>
      <c r="L154" s="154"/>
      <c r="M154" s="265"/>
      <c r="N154" s="7" t="s">
        <v>34</v>
      </c>
      <c r="O154" s="46">
        <v>0</v>
      </c>
      <c r="P154" s="8">
        <v>0</v>
      </c>
      <c r="Q154" s="8">
        <v>0</v>
      </c>
      <c r="R154" s="9">
        <v>0</v>
      </c>
      <c r="S154" s="10">
        <f>SUM(O154:O154)*M153</f>
        <v>0</v>
      </c>
      <c r="T154" s="10">
        <f>SUM(P154:P154)*M153</f>
        <v>0</v>
      </c>
      <c r="U154" s="10">
        <f>SUM(Q154:Q154)*M153</f>
        <v>0</v>
      </c>
      <c r="V154" s="10">
        <f>SUM(R154:R154)*M153</f>
        <v>0</v>
      </c>
      <c r="W154" s="11">
        <f t="shared" si="515"/>
        <v>0</v>
      </c>
      <c r="X154" s="268"/>
      <c r="Y154" s="268"/>
      <c r="Z154" s="268"/>
      <c r="AA154" s="268"/>
      <c r="AB154" s="268"/>
      <c r="AC154" s="270"/>
      <c r="AD154" s="183"/>
      <c r="AE154" s="103"/>
      <c r="AF154" s="273"/>
      <c r="AG154" s="201"/>
      <c r="AH154" s="201"/>
      <c r="AI154" s="276"/>
      <c r="AJ154" s="189"/>
    </row>
    <row r="155" spans="1:36" s="68" customFormat="1" ht="20.100000000000001" customHeight="1" thickBot="1" x14ac:dyDescent="0.25">
      <c r="A155" s="548"/>
      <c r="B155" s="201"/>
      <c r="C155" s="201"/>
      <c r="D155" s="287"/>
      <c r="E155" s="160"/>
      <c r="F155" s="201"/>
      <c r="G155" s="279"/>
      <c r="H155" s="282"/>
      <c r="I155" s="151"/>
      <c r="J155" s="282"/>
      <c r="K155" s="212"/>
      <c r="L155" s="154" t="s">
        <v>207</v>
      </c>
      <c r="M155" s="265">
        <v>0.3</v>
      </c>
      <c r="N155" s="4" t="s">
        <v>32</v>
      </c>
      <c r="O155" s="43">
        <v>0</v>
      </c>
      <c r="P155" s="44">
        <v>0</v>
      </c>
      <c r="Q155" s="44">
        <v>0.7</v>
      </c>
      <c r="R155" s="45">
        <v>1</v>
      </c>
      <c r="S155" s="5">
        <f>SUM(O155:O155)*M155</f>
        <v>0</v>
      </c>
      <c r="T155" s="5">
        <f>SUM(P155:P155)*M155</f>
        <v>0</v>
      </c>
      <c r="U155" s="5">
        <f>SUM(Q155:Q155)*M155</f>
        <v>0.21</v>
      </c>
      <c r="V155" s="5">
        <f>SUM(R155:R155)*M155</f>
        <v>0.3</v>
      </c>
      <c r="W155" s="6">
        <f t="shared" si="515"/>
        <v>0.3</v>
      </c>
      <c r="X155" s="268"/>
      <c r="Y155" s="268"/>
      <c r="Z155" s="268"/>
      <c r="AA155" s="268"/>
      <c r="AB155" s="268"/>
      <c r="AC155" s="270"/>
      <c r="AD155" s="183"/>
      <c r="AE155" s="101" t="str">
        <f t="shared" ref="AE155" si="534">+IF(P156&gt;P155,"SUPERADA",IF(P156=P155,"EQUILIBRADA",IF(P156&lt;P155,"PARA MEJORAR")))</f>
        <v>EQUILIBRADA</v>
      </c>
      <c r="AF155" s="273"/>
      <c r="AG155" s="201"/>
      <c r="AH155" s="201"/>
      <c r="AI155" s="276"/>
      <c r="AJ155" s="189"/>
    </row>
    <row r="156" spans="1:36" s="68" customFormat="1" ht="20.100000000000001" customHeight="1" thickBot="1" x14ac:dyDescent="0.25">
      <c r="A156" s="548"/>
      <c r="B156" s="201"/>
      <c r="C156" s="201"/>
      <c r="D156" s="288"/>
      <c r="E156" s="289"/>
      <c r="F156" s="201"/>
      <c r="G156" s="280"/>
      <c r="H156" s="283"/>
      <c r="I156" s="210"/>
      <c r="J156" s="283"/>
      <c r="K156" s="213"/>
      <c r="L156" s="156"/>
      <c r="M156" s="294"/>
      <c r="N156" s="7" t="s">
        <v>34</v>
      </c>
      <c r="O156" s="46">
        <v>0</v>
      </c>
      <c r="P156" s="8">
        <v>0</v>
      </c>
      <c r="Q156" s="8">
        <v>0</v>
      </c>
      <c r="R156" s="9">
        <v>0</v>
      </c>
      <c r="S156" s="10">
        <f>SUM(O156:O156)*M155</f>
        <v>0</v>
      </c>
      <c r="T156" s="10">
        <f>SUM(P156:P156)*M155</f>
        <v>0</v>
      </c>
      <c r="U156" s="10">
        <f>SUM(Q156:Q156)*M155</f>
        <v>0</v>
      </c>
      <c r="V156" s="10">
        <f>SUM(R156:R156)*M155</f>
        <v>0</v>
      </c>
      <c r="W156" s="11">
        <f t="shared" si="515"/>
        <v>0</v>
      </c>
      <c r="X156" s="269"/>
      <c r="Y156" s="269"/>
      <c r="Z156" s="269"/>
      <c r="AA156" s="269"/>
      <c r="AB156" s="269"/>
      <c r="AC156" s="270"/>
      <c r="AD156" s="183"/>
      <c r="AE156" s="103"/>
      <c r="AF156" s="274"/>
      <c r="AG156" s="201"/>
      <c r="AH156" s="201"/>
      <c r="AI156" s="276"/>
      <c r="AJ156" s="189"/>
    </row>
    <row r="157" spans="1:36" s="68" customFormat="1" ht="20.100000000000001" customHeight="1" thickBot="1" x14ac:dyDescent="0.25">
      <c r="A157" s="548"/>
      <c r="B157" s="201"/>
      <c r="C157" s="201"/>
      <c r="D157" s="295" t="s">
        <v>905</v>
      </c>
      <c r="E157" s="159"/>
      <c r="F157" s="200" t="s">
        <v>208</v>
      </c>
      <c r="G157" s="204" t="s">
        <v>209</v>
      </c>
      <c r="H157" s="281"/>
      <c r="I157" s="150" t="s">
        <v>210</v>
      </c>
      <c r="J157" s="281" t="s">
        <v>211</v>
      </c>
      <c r="K157" s="211"/>
      <c r="L157" s="214" t="s">
        <v>212</v>
      </c>
      <c r="M157" s="284">
        <v>0.3</v>
      </c>
      <c r="N157" s="4" t="s">
        <v>32</v>
      </c>
      <c r="O157" s="43">
        <v>0.25</v>
      </c>
      <c r="P157" s="44">
        <v>0.5</v>
      </c>
      <c r="Q157" s="44">
        <v>0.75</v>
      </c>
      <c r="R157" s="45">
        <v>1</v>
      </c>
      <c r="S157" s="5">
        <f>SUM(O157:O157)*M157</f>
        <v>7.4999999999999997E-2</v>
      </c>
      <c r="T157" s="5">
        <f>SUM(P157:P157)*M157</f>
        <v>0.15</v>
      </c>
      <c r="U157" s="5">
        <f>SUM(Q157:Q157)*M157</f>
        <v>0.22499999999999998</v>
      </c>
      <c r="V157" s="5">
        <f>SUM(R157:R157)*M157</f>
        <v>0.3</v>
      </c>
      <c r="W157" s="6">
        <f t="shared" si="515"/>
        <v>0.3</v>
      </c>
      <c r="X157" s="216">
        <f>+S158+S160+S162</f>
        <v>0</v>
      </c>
      <c r="Y157" s="216">
        <f>+T158+T160+T162</f>
        <v>0</v>
      </c>
      <c r="Z157" s="216">
        <f>+U158+U160+U162</f>
        <v>0</v>
      </c>
      <c r="AA157" s="216">
        <f>+V158+V160+V162</f>
        <v>0</v>
      </c>
      <c r="AB157" s="218">
        <f>MAX(X157:AA162)</f>
        <v>0</v>
      </c>
      <c r="AC157" s="270"/>
      <c r="AD157" s="182" t="s">
        <v>823</v>
      </c>
      <c r="AE157" s="101" t="str">
        <f t="shared" ref="AE157" si="535">+IF(P158&gt;P157,"SUPERADA",IF(P158=P157,"EQUILIBRADA",IF(P158&lt;P157,"PARA MEJORAR")))</f>
        <v>PARA MEJORAR</v>
      </c>
      <c r="AF157" s="196" t="str">
        <f>IF(COUNTIF(AE157:AE162,"PARA MEJORAR")&gt;1,"PARA MEJORAR","BIEN")</f>
        <v>PARA MEJORAR</v>
      </c>
      <c r="AG157" s="201"/>
      <c r="AH157" s="201"/>
      <c r="AI157" s="276"/>
      <c r="AJ157" s="153" t="s">
        <v>914</v>
      </c>
    </row>
    <row r="158" spans="1:36" s="68" customFormat="1" ht="20.100000000000001" customHeight="1" thickBot="1" x14ac:dyDescent="0.25">
      <c r="A158" s="548"/>
      <c r="B158" s="201"/>
      <c r="C158" s="201"/>
      <c r="D158" s="287"/>
      <c r="E158" s="160"/>
      <c r="F158" s="201"/>
      <c r="G158" s="205"/>
      <c r="H158" s="282"/>
      <c r="I158" s="151"/>
      <c r="J158" s="282"/>
      <c r="K158" s="212"/>
      <c r="L158" s="154"/>
      <c r="M158" s="265"/>
      <c r="N158" s="7" t="s">
        <v>34</v>
      </c>
      <c r="O158" s="46">
        <v>0</v>
      </c>
      <c r="P158" s="8">
        <v>0</v>
      </c>
      <c r="Q158" s="8">
        <v>0</v>
      </c>
      <c r="R158" s="9">
        <v>0</v>
      </c>
      <c r="S158" s="10">
        <f>SUM(O158:O158)*M157</f>
        <v>0</v>
      </c>
      <c r="T158" s="10">
        <f>SUM(P158:P158)*M157</f>
        <v>0</v>
      </c>
      <c r="U158" s="10">
        <f>SUM(Q158:Q158)*M157</f>
        <v>0</v>
      </c>
      <c r="V158" s="10">
        <f>SUM(R158:R158)*M157</f>
        <v>0</v>
      </c>
      <c r="W158" s="11">
        <f t="shared" si="515"/>
        <v>0</v>
      </c>
      <c r="X158" s="180"/>
      <c r="Y158" s="180"/>
      <c r="Z158" s="180"/>
      <c r="AA158" s="180"/>
      <c r="AB158" s="181"/>
      <c r="AC158" s="270"/>
      <c r="AD158" s="183"/>
      <c r="AE158" s="103"/>
      <c r="AF158" s="185"/>
      <c r="AG158" s="201"/>
      <c r="AH158" s="201"/>
      <c r="AI158" s="276"/>
      <c r="AJ158" s="189"/>
    </row>
    <row r="159" spans="1:36" s="68" customFormat="1" ht="20.100000000000001" customHeight="1" thickBot="1" x14ac:dyDescent="0.25">
      <c r="A159" s="548"/>
      <c r="B159" s="201"/>
      <c r="C159" s="201"/>
      <c r="D159" s="287"/>
      <c r="E159" s="160"/>
      <c r="F159" s="201"/>
      <c r="G159" s="205"/>
      <c r="H159" s="282"/>
      <c r="I159" s="151"/>
      <c r="J159" s="282"/>
      <c r="K159" s="212"/>
      <c r="L159" s="154" t="s">
        <v>213</v>
      </c>
      <c r="M159" s="265">
        <v>0.3</v>
      </c>
      <c r="N159" s="4" t="s">
        <v>32</v>
      </c>
      <c r="O159" s="43">
        <v>0.25</v>
      </c>
      <c r="P159" s="44">
        <v>0.5</v>
      </c>
      <c r="Q159" s="44">
        <v>0.75</v>
      </c>
      <c r="R159" s="45">
        <v>1</v>
      </c>
      <c r="S159" s="5">
        <f>SUM(O159:O159)*M159</f>
        <v>7.4999999999999997E-2</v>
      </c>
      <c r="T159" s="5">
        <f>SUM(P159:P159)*M159</f>
        <v>0.15</v>
      </c>
      <c r="U159" s="5">
        <f>SUM(Q159:Q159)*M159</f>
        <v>0.22499999999999998</v>
      </c>
      <c r="V159" s="5">
        <f>SUM(R159:R159)*M159</f>
        <v>0.3</v>
      </c>
      <c r="W159" s="6">
        <f t="shared" si="515"/>
        <v>0.3</v>
      </c>
      <c r="X159" s="180"/>
      <c r="Y159" s="180"/>
      <c r="Z159" s="180"/>
      <c r="AA159" s="180"/>
      <c r="AB159" s="181"/>
      <c r="AC159" s="270"/>
      <c r="AD159" s="183"/>
      <c r="AE159" s="101" t="str">
        <f t="shared" ref="AE159" si="536">+IF(P160&gt;P159,"SUPERADA",IF(P160=P159,"EQUILIBRADA",IF(P160&lt;P159,"PARA MEJORAR")))</f>
        <v>PARA MEJORAR</v>
      </c>
      <c r="AF159" s="185"/>
      <c r="AG159" s="201"/>
      <c r="AH159" s="201"/>
      <c r="AI159" s="276"/>
      <c r="AJ159" s="189"/>
    </row>
    <row r="160" spans="1:36" s="68" customFormat="1" ht="20.100000000000001" customHeight="1" thickBot="1" x14ac:dyDescent="0.25">
      <c r="A160" s="548"/>
      <c r="B160" s="201"/>
      <c r="C160" s="201"/>
      <c r="D160" s="287"/>
      <c r="E160" s="160"/>
      <c r="F160" s="201"/>
      <c r="G160" s="205"/>
      <c r="H160" s="282"/>
      <c r="I160" s="151"/>
      <c r="J160" s="282"/>
      <c r="K160" s="212"/>
      <c r="L160" s="154"/>
      <c r="M160" s="265"/>
      <c r="N160" s="7" t="s">
        <v>34</v>
      </c>
      <c r="O160" s="46">
        <v>0</v>
      </c>
      <c r="P160" s="8">
        <v>0</v>
      </c>
      <c r="Q160" s="8">
        <v>0</v>
      </c>
      <c r="R160" s="9">
        <v>0</v>
      </c>
      <c r="S160" s="10">
        <f>SUM(O160:O160)*M159</f>
        <v>0</v>
      </c>
      <c r="T160" s="10">
        <f>SUM(P160:P160)*M159</f>
        <v>0</v>
      </c>
      <c r="U160" s="10">
        <f>SUM(Q160:Q160)*M159</f>
        <v>0</v>
      </c>
      <c r="V160" s="10">
        <f>SUM(R160:R160)*M159</f>
        <v>0</v>
      </c>
      <c r="W160" s="11">
        <f t="shared" si="515"/>
        <v>0</v>
      </c>
      <c r="X160" s="180"/>
      <c r="Y160" s="180"/>
      <c r="Z160" s="180"/>
      <c r="AA160" s="180"/>
      <c r="AB160" s="181"/>
      <c r="AC160" s="270"/>
      <c r="AD160" s="183"/>
      <c r="AE160" s="103"/>
      <c r="AF160" s="185"/>
      <c r="AG160" s="201"/>
      <c r="AH160" s="201"/>
      <c r="AI160" s="276"/>
      <c r="AJ160" s="189"/>
    </row>
    <row r="161" spans="1:36" s="68" customFormat="1" ht="20.100000000000001" customHeight="1" thickBot="1" x14ac:dyDescent="0.25">
      <c r="A161" s="548"/>
      <c r="B161" s="201"/>
      <c r="C161" s="201"/>
      <c r="D161" s="287"/>
      <c r="E161" s="160"/>
      <c r="F161" s="201"/>
      <c r="G161" s="205"/>
      <c r="H161" s="282"/>
      <c r="I161" s="151"/>
      <c r="J161" s="282"/>
      <c r="K161" s="212"/>
      <c r="L161" s="154" t="s">
        <v>214</v>
      </c>
      <c r="M161" s="265">
        <v>0.4</v>
      </c>
      <c r="N161" s="4" t="s">
        <v>32</v>
      </c>
      <c r="O161" s="43">
        <v>0.25</v>
      </c>
      <c r="P161" s="44">
        <v>0.5</v>
      </c>
      <c r="Q161" s="44">
        <v>0.75</v>
      </c>
      <c r="R161" s="45">
        <v>1</v>
      </c>
      <c r="S161" s="5">
        <f>SUM(O161:O161)*M161</f>
        <v>0.1</v>
      </c>
      <c r="T161" s="5">
        <f>SUM(P161:P161)*M161</f>
        <v>0.2</v>
      </c>
      <c r="U161" s="5">
        <f>SUM(Q161:Q161)*M161</f>
        <v>0.30000000000000004</v>
      </c>
      <c r="V161" s="5">
        <f>SUM(R161:R161)*M161</f>
        <v>0.4</v>
      </c>
      <c r="W161" s="6">
        <f t="shared" si="515"/>
        <v>0.4</v>
      </c>
      <c r="X161" s="180"/>
      <c r="Y161" s="180"/>
      <c r="Z161" s="180"/>
      <c r="AA161" s="180"/>
      <c r="AB161" s="181"/>
      <c r="AC161" s="270"/>
      <c r="AD161" s="183"/>
      <c r="AE161" s="101" t="str">
        <f t="shared" ref="AE161" si="537">+IF(P162&gt;P161,"SUPERADA",IF(P162=P161,"EQUILIBRADA",IF(P162&lt;P161,"PARA MEJORAR")))</f>
        <v>PARA MEJORAR</v>
      </c>
      <c r="AF161" s="185"/>
      <c r="AG161" s="201"/>
      <c r="AH161" s="201"/>
      <c r="AI161" s="276"/>
      <c r="AJ161" s="189"/>
    </row>
    <row r="162" spans="1:36" s="68" customFormat="1" ht="20.100000000000001" customHeight="1" thickBot="1" x14ac:dyDescent="0.25">
      <c r="A162" s="548"/>
      <c r="B162" s="201"/>
      <c r="C162" s="202"/>
      <c r="D162" s="288"/>
      <c r="E162" s="289"/>
      <c r="F162" s="201"/>
      <c r="G162" s="206"/>
      <c r="H162" s="296"/>
      <c r="I162" s="152"/>
      <c r="J162" s="296"/>
      <c r="K162" s="297"/>
      <c r="L162" s="154"/>
      <c r="M162" s="266"/>
      <c r="N162" s="7" t="s">
        <v>34</v>
      </c>
      <c r="O162" s="46">
        <v>0</v>
      </c>
      <c r="P162" s="8">
        <v>0</v>
      </c>
      <c r="Q162" s="8">
        <v>0</v>
      </c>
      <c r="R162" s="9">
        <v>0</v>
      </c>
      <c r="S162" s="10">
        <f>SUM(O162:O162)*M161</f>
        <v>0</v>
      </c>
      <c r="T162" s="10">
        <f>SUM(P162:P162)*M161</f>
        <v>0</v>
      </c>
      <c r="U162" s="10">
        <f>SUM(Q162:Q162)*M161</f>
        <v>0</v>
      </c>
      <c r="V162" s="10">
        <f>SUM(R162:R162)*M161</f>
        <v>0</v>
      </c>
      <c r="W162" s="11">
        <f t="shared" si="515"/>
        <v>0</v>
      </c>
      <c r="X162" s="217"/>
      <c r="Y162" s="217"/>
      <c r="Z162" s="217"/>
      <c r="AA162" s="217"/>
      <c r="AB162" s="219"/>
      <c r="AC162" s="270"/>
      <c r="AD162" s="183"/>
      <c r="AE162" s="103"/>
      <c r="AF162" s="229"/>
      <c r="AG162" s="202"/>
      <c r="AH162" s="201"/>
      <c r="AI162" s="276"/>
      <c r="AJ162" s="189"/>
    </row>
    <row r="163" spans="1:36" s="68" customFormat="1" ht="20.100000000000001" customHeight="1" thickBot="1" x14ac:dyDescent="0.25">
      <c r="A163" s="548"/>
      <c r="B163" s="201"/>
      <c r="C163" s="200"/>
      <c r="D163" s="200" t="s">
        <v>215</v>
      </c>
      <c r="E163" s="200"/>
      <c r="F163" s="200" t="s">
        <v>216</v>
      </c>
      <c r="G163" s="204" t="s">
        <v>217</v>
      </c>
      <c r="H163" s="258"/>
      <c r="I163" s="258" t="s">
        <v>218</v>
      </c>
      <c r="J163" s="258" t="s">
        <v>219</v>
      </c>
      <c r="K163" s="261"/>
      <c r="L163" s="263" t="s">
        <v>220</v>
      </c>
      <c r="M163" s="264">
        <v>0.4</v>
      </c>
      <c r="N163" s="4" t="s">
        <v>32</v>
      </c>
      <c r="O163" s="43">
        <v>0.2</v>
      </c>
      <c r="P163" s="44">
        <v>0.4</v>
      </c>
      <c r="Q163" s="44">
        <v>0.8</v>
      </c>
      <c r="R163" s="45">
        <v>1</v>
      </c>
      <c r="S163" s="5">
        <f>SUM(O163:O163)*M163</f>
        <v>8.0000000000000016E-2</v>
      </c>
      <c r="T163" s="5">
        <f>SUM(P163:P163)*M163</f>
        <v>0.16000000000000003</v>
      </c>
      <c r="U163" s="5">
        <f>SUM(Q163:Q163)*M163</f>
        <v>0.32000000000000006</v>
      </c>
      <c r="V163" s="5">
        <f>SUM(R163:R163)*M163</f>
        <v>0.4</v>
      </c>
      <c r="W163" s="6">
        <f t="shared" si="515"/>
        <v>0.4</v>
      </c>
      <c r="X163" s="216">
        <f>+S164+S166+S168</f>
        <v>0</v>
      </c>
      <c r="Y163" s="216">
        <f>+T164+T166+T168</f>
        <v>0</v>
      </c>
      <c r="Z163" s="216">
        <f>+U164+U166+U168</f>
        <v>0</v>
      </c>
      <c r="AA163" s="216">
        <f>+V164+V166+V168</f>
        <v>0</v>
      </c>
      <c r="AB163" s="218">
        <f>MAX(X163:AA168)</f>
        <v>0</v>
      </c>
      <c r="AC163" s="270"/>
      <c r="AD163" s="182" t="s">
        <v>826</v>
      </c>
      <c r="AE163" s="101" t="str">
        <f t="shared" ref="AE163" si="538">+IF(P164&gt;P163,"SUPERADA",IF(P164=P163,"EQUILIBRADA",IF(P164&lt;P163,"PARA MEJORAR")))</f>
        <v>PARA MEJORAR</v>
      </c>
      <c r="AF163" s="196" t="str">
        <f>IF(COUNTIF(AE163:AE168,"PARA MEJORAR")&gt;1,"PARA MEJORAR","BIEN")</f>
        <v>PARA MEJORAR</v>
      </c>
      <c r="AG163" s="200" t="str">
        <f>IF(COUNTIF(AF163:AF168,"PARA MEJORAR")&gt;=1,"PARA MEJORAR","BIEN")</f>
        <v>PARA MEJORAR</v>
      </c>
      <c r="AH163" s="201"/>
      <c r="AI163" s="276"/>
      <c r="AJ163" s="189"/>
    </row>
    <row r="164" spans="1:36" s="68" customFormat="1" ht="20.100000000000001" customHeight="1" thickBot="1" x14ac:dyDescent="0.25">
      <c r="A164" s="548"/>
      <c r="B164" s="201"/>
      <c r="C164" s="201"/>
      <c r="D164" s="201"/>
      <c r="E164" s="201"/>
      <c r="F164" s="201"/>
      <c r="G164" s="205"/>
      <c r="H164" s="230"/>
      <c r="I164" s="230"/>
      <c r="J164" s="230"/>
      <c r="K164" s="194"/>
      <c r="L164" s="232"/>
      <c r="M164" s="158"/>
      <c r="N164" s="7" t="s">
        <v>34</v>
      </c>
      <c r="O164" s="46">
        <v>0</v>
      </c>
      <c r="P164" s="8">
        <v>0</v>
      </c>
      <c r="Q164" s="8">
        <v>0</v>
      </c>
      <c r="R164" s="9">
        <v>0</v>
      </c>
      <c r="S164" s="10">
        <f>SUM(O164:O164)*M163</f>
        <v>0</v>
      </c>
      <c r="T164" s="10">
        <f>SUM(P164:P164)*M163</f>
        <v>0</v>
      </c>
      <c r="U164" s="10">
        <f>SUM(Q164:Q164)*M163</f>
        <v>0</v>
      </c>
      <c r="V164" s="10">
        <f>SUM(R164:R164)*M163</f>
        <v>0</v>
      </c>
      <c r="W164" s="11">
        <f t="shared" si="515"/>
        <v>0</v>
      </c>
      <c r="X164" s="180"/>
      <c r="Y164" s="180"/>
      <c r="Z164" s="180"/>
      <c r="AA164" s="180"/>
      <c r="AB164" s="181"/>
      <c r="AC164" s="270"/>
      <c r="AD164" s="183"/>
      <c r="AE164" s="103"/>
      <c r="AF164" s="185"/>
      <c r="AG164" s="201"/>
      <c r="AH164" s="201"/>
      <c r="AI164" s="276"/>
      <c r="AJ164" s="189"/>
    </row>
    <row r="165" spans="1:36" s="68" customFormat="1" ht="20.100000000000001" customHeight="1" thickBot="1" x14ac:dyDescent="0.25">
      <c r="A165" s="548"/>
      <c r="B165" s="201"/>
      <c r="C165" s="201"/>
      <c r="D165" s="201"/>
      <c r="E165" s="201"/>
      <c r="F165" s="201"/>
      <c r="G165" s="205"/>
      <c r="H165" s="230"/>
      <c r="I165" s="230"/>
      <c r="J165" s="230"/>
      <c r="K165" s="194"/>
      <c r="L165" s="231" t="s">
        <v>221</v>
      </c>
      <c r="M165" s="233">
        <v>0.4</v>
      </c>
      <c r="N165" s="4" t="s">
        <v>32</v>
      </c>
      <c r="O165" s="43">
        <v>0.2</v>
      </c>
      <c r="P165" s="44">
        <v>0.4</v>
      </c>
      <c r="Q165" s="44">
        <v>0.8</v>
      </c>
      <c r="R165" s="45">
        <v>1</v>
      </c>
      <c r="S165" s="5">
        <f>SUM(O165:O165)*M165</f>
        <v>8.0000000000000016E-2</v>
      </c>
      <c r="T165" s="5">
        <f>SUM(P165:P165)*M165</f>
        <v>0.16000000000000003</v>
      </c>
      <c r="U165" s="5">
        <f>SUM(Q165:Q165)*M165</f>
        <v>0.32000000000000006</v>
      </c>
      <c r="V165" s="5">
        <f>SUM(R165:R165)*M165</f>
        <v>0.4</v>
      </c>
      <c r="W165" s="6">
        <f t="shared" si="515"/>
        <v>0.4</v>
      </c>
      <c r="X165" s="180"/>
      <c r="Y165" s="180"/>
      <c r="Z165" s="180"/>
      <c r="AA165" s="180"/>
      <c r="AB165" s="181"/>
      <c r="AC165" s="270"/>
      <c r="AD165" s="183"/>
      <c r="AE165" s="101" t="str">
        <f t="shared" ref="AE165" si="539">+IF(P166&gt;P165,"SUPERADA",IF(P166=P165,"EQUILIBRADA",IF(P166&lt;P165,"PARA MEJORAR")))</f>
        <v>PARA MEJORAR</v>
      </c>
      <c r="AF165" s="185"/>
      <c r="AG165" s="201"/>
      <c r="AH165" s="201"/>
      <c r="AI165" s="276"/>
      <c r="AJ165" s="189"/>
    </row>
    <row r="166" spans="1:36" s="68" customFormat="1" ht="20.100000000000001" customHeight="1" thickBot="1" x14ac:dyDescent="0.25">
      <c r="A166" s="548"/>
      <c r="B166" s="201"/>
      <c r="C166" s="201"/>
      <c r="D166" s="201"/>
      <c r="E166" s="201"/>
      <c r="F166" s="201"/>
      <c r="G166" s="205"/>
      <c r="H166" s="230"/>
      <c r="I166" s="230"/>
      <c r="J166" s="230"/>
      <c r="K166" s="194"/>
      <c r="L166" s="232"/>
      <c r="M166" s="158"/>
      <c r="N166" s="7" t="s">
        <v>34</v>
      </c>
      <c r="O166" s="46">
        <v>0</v>
      </c>
      <c r="P166" s="8">
        <v>0</v>
      </c>
      <c r="Q166" s="8">
        <v>0</v>
      </c>
      <c r="R166" s="9">
        <v>0</v>
      </c>
      <c r="S166" s="10">
        <f>SUM(O166:O166)*M165</f>
        <v>0</v>
      </c>
      <c r="T166" s="10">
        <f>SUM(P166:P166)*M165</f>
        <v>0</v>
      </c>
      <c r="U166" s="10">
        <f>SUM(Q166:Q166)*M165</f>
        <v>0</v>
      </c>
      <c r="V166" s="10">
        <f>SUM(R166:R166)*M165</f>
        <v>0</v>
      </c>
      <c r="W166" s="11">
        <f t="shared" si="515"/>
        <v>0</v>
      </c>
      <c r="X166" s="180"/>
      <c r="Y166" s="180"/>
      <c r="Z166" s="180"/>
      <c r="AA166" s="180"/>
      <c r="AB166" s="181"/>
      <c r="AC166" s="270"/>
      <c r="AD166" s="183"/>
      <c r="AE166" s="103"/>
      <c r="AF166" s="185"/>
      <c r="AG166" s="201"/>
      <c r="AH166" s="201"/>
      <c r="AI166" s="276"/>
      <c r="AJ166" s="189"/>
    </row>
    <row r="167" spans="1:36" s="68" customFormat="1" ht="20.100000000000001" customHeight="1" thickBot="1" x14ac:dyDescent="0.25">
      <c r="A167" s="548"/>
      <c r="B167" s="201"/>
      <c r="C167" s="201"/>
      <c r="D167" s="201"/>
      <c r="E167" s="201"/>
      <c r="F167" s="201"/>
      <c r="G167" s="205"/>
      <c r="H167" s="230"/>
      <c r="I167" s="230"/>
      <c r="J167" s="230"/>
      <c r="K167" s="194"/>
      <c r="L167" s="195" t="s">
        <v>222</v>
      </c>
      <c r="M167" s="233">
        <v>0.2</v>
      </c>
      <c r="N167" s="4" t="s">
        <v>32</v>
      </c>
      <c r="O167" s="43">
        <v>0</v>
      </c>
      <c r="P167" s="44">
        <v>0</v>
      </c>
      <c r="Q167" s="44">
        <v>1</v>
      </c>
      <c r="R167" s="45">
        <v>1</v>
      </c>
      <c r="S167" s="5">
        <f>SUM(O167:O167)*M167</f>
        <v>0</v>
      </c>
      <c r="T167" s="5">
        <f>SUM(P167:P167)*M167</f>
        <v>0</v>
      </c>
      <c r="U167" s="5">
        <f>SUM(Q167:Q167)*M167</f>
        <v>0.2</v>
      </c>
      <c r="V167" s="5">
        <f>SUM(R167:R167)*M167</f>
        <v>0.2</v>
      </c>
      <c r="W167" s="6">
        <f t="shared" si="515"/>
        <v>0.2</v>
      </c>
      <c r="X167" s="180"/>
      <c r="Y167" s="180"/>
      <c r="Z167" s="180"/>
      <c r="AA167" s="180"/>
      <c r="AB167" s="181"/>
      <c r="AC167" s="270"/>
      <c r="AD167" s="183"/>
      <c r="AE167" s="101" t="str">
        <f t="shared" ref="AE167" si="540">+IF(P168&gt;P167,"SUPERADA",IF(P168=P167,"EQUILIBRADA",IF(P168&lt;P167,"PARA MEJORAR")))</f>
        <v>EQUILIBRADA</v>
      </c>
      <c r="AF167" s="185"/>
      <c r="AG167" s="201"/>
      <c r="AH167" s="201"/>
      <c r="AI167" s="276"/>
      <c r="AJ167" s="189"/>
    </row>
    <row r="168" spans="1:36" s="68" customFormat="1" ht="20.100000000000001" customHeight="1" thickBot="1" x14ac:dyDescent="0.25">
      <c r="A168" s="548"/>
      <c r="B168" s="201"/>
      <c r="C168" s="202"/>
      <c r="D168" s="202"/>
      <c r="E168" s="201"/>
      <c r="F168" s="202"/>
      <c r="G168" s="205"/>
      <c r="H168" s="230"/>
      <c r="I168" s="230"/>
      <c r="J168" s="230"/>
      <c r="K168" s="194"/>
      <c r="L168" s="195"/>
      <c r="M168" s="157"/>
      <c r="N168" s="48" t="s">
        <v>34</v>
      </c>
      <c r="O168" s="46">
        <v>0</v>
      </c>
      <c r="P168" s="8">
        <v>0</v>
      </c>
      <c r="Q168" s="8">
        <v>0</v>
      </c>
      <c r="R168" s="9">
        <v>0</v>
      </c>
      <c r="S168" s="10">
        <f>SUM(O168:O168)*M167</f>
        <v>0</v>
      </c>
      <c r="T168" s="10">
        <f>SUM(P168:P168)*M167</f>
        <v>0</v>
      </c>
      <c r="U168" s="10">
        <f>SUM(Q168:Q168)*M167</f>
        <v>0</v>
      </c>
      <c r="V168" s="10">
        <f>SUM(R168:R168)*M167</f>
        <v>0</v>
      </c>
      <c r="W168" s="11">
        <f t="shared" si="515"/>
        <v>0</v>
      </c>
      <c r="X168" s="217"/>
      <c r="Y168" s="217"/>
      <c r="Z168" s="217"/>
      <c r="AA168" s="217"/>
      <c r="AB168" s="219"/>
      <c r="AC168" s="270"/>
      <c r="AD168" s="183"/>
      <c r="AE168" s="103"/>
      <c r="AF168" s="229"/>
      <c r="AG168" s="202"/>
      <c r="AH168" s="201"/>
      <c r="AI168" s="276"/>
      <c r="AJ168" s="189"/>
    </row>
    <row r="169" spans="1:36" s="68" customFormat="1" ht="20.100000000000001" customHeight="1" thickBot="1" x14ac:dyDescent="0.25">
      <c r="A169" s="548"/>
      <c r="B169" s="201"/>
      <c r="C169" s="200"/>
      <c r="D169" s="201" t="s">
        <v>223</v>
      </c>
      <c r="E169" s="200"/>
      <c r="F169" s="239" t="s">
        <v>224</v>
      </c>
      <c r="G169" s="255" t="s">
        <v>225</v>
      </c>
      <c r="H169" s="258"/>
      <c r="I169" s="260" t="s">
        <v>226</v>
      </c>
      <c r="J169" s="260" t="s">
        <v>227</v>
      </c>
      <c r="K169" s="261"/>
      <c r="L169" s="263" t="s">
        <v>228</v>
      </c>
      <c r="M169" s="264">
        <v>0.2</v>
      </c>
      <c r="N169" s="4" t="s">
        <v>32</v>
      </c>
      <c r="O169" s="43">
        <v>0.5</v>
      </c>
      <c r="P169" s="44">
        <v>1</v>
      </c>
      <c r="Q169" s="44">
        <v>1</v>
      </c>
      <c r="R169" s="45">
        <v>1</v>
      </c>
      <c r="S169" s="5">
        <f>SUM(O169:O169)*M169</f>
        <v>0.1</v>
      </c>
      <c r="T169" s="5">
        <f>SUM(P169:P169)*M169</f>
        <v>0.2</v>
      </c>
      <c r="U169" s="5">
        <f>SUM(Q169:Q169)*M169</f>
        <v>0.2</v>
      </c>
      <c r="V169" s="5">
        <f>SUM(R169:R169)*M169</f>
        <v>0.2</v>
      </c>
      <c r="W169" s="6">
        <f t="shared" si="515"/>
        <v>0.2</v>
      </c>
      <c r="X169" s="180">
        <f>+S170+S172+S174</f>
        <v>0</v>
      </c>
      <c r="Y169" s="180">
        <f>+T170+T172+T174</f>
        <v>0</v>
      </c>
      <c r="Z169" s="180">
        <f>+U170+U172+U174</f>
        <v>0</v>
      </c>
      <c r="AA169" s="180">
        <f>+V170+V172+V174</f>
        <v>0</v>
      </c>
      <c r="AB169" s="181">
        <f>MAX(X169:AA174)</f>
        <v>0</v>
      </c>
      <c r="AC169" s="270"/>
      <c r="AD169" s="182" t="s">
        <v>828</v>
      </c>
      <c r="AE169" s="101" t="str">
        <f t="shared" ref="AE169" si="541">+IF(P170&gt;P169,"SUPERADA",IF(P170=P169,"EQUILIBRADA",IF(P170&lt;P169,"PARA MEJORAR")))</f>
        <v>PARA MEJORAR</v>
      </c>
      <c r="AF169" s="185" t="str">
        <f>IF(COUNTIF(AE169:AE174,"PARA MEJORAR")&gt;1,"PARA MEJORAR","BIEN")</f>
        <v>PARA MEJORAR</v>
      </c>
      <c r="AG169" s="230" t="str">
        <f>IF(COUNTIF(AF169:AF174,"PARA MEJORAR")&gt;=1,"PARA MEJORAR","BIEN")</f>
        <v>PARA MEJORAR</v>
      </c>
      <c r="AH169" s="201"/>
      <c r="AI169" s="276"/>
      <c r="AJ169" s="189"/>
    </row>
    <row r="170" spans="1:36" s="68" customFormat="1" ht="20.100000000000001" customHeight="1" thickBot="1" x14ac:dyDescent="0.25">
      <c r="A170" s="548"/>
      <c r="B170" s="201"/>
      <c r="C170" s="201"/>
      <c r="D170" s="201"/>
      <c r="E170" s="201"/>
      <c r="F170" s="239"/>
      <c r="G170" s="256"/>
      <c r="H170" s="230"/>
      <c r="I170" s="222"/>
      <c r="J170" s="222"/>
      <c r="K170" s="194"/>
      <c r="L170" s="232"/>
      <c r="M170" s="158"/>
      <c r="N170" s="7" t="s">
        <v>34</v>
      </c>
      <c r="O170" s="46">
        <v>0</v>
      </c>
      <c r="P170" s="8">
        <v>0</v>
      </c>
      <c r="Q170" s="8">
        <v>0</v>
      </c>
      <c r="R170" s="9">
        <v>0</v>
      </c>
      <c r="S170" s="10">
        <f>SUM(O170:O170)*M169</f>
        <v>0</v>
      </c>
      <c r="T170" s="10">
        <f>SUM(P170:P170)*M169</f>
        <v>0</v>
      </c>
      <c r="U170" s="10">
        <f>SUM(Q170:Q170)*M169</f>
        <v>0</v>
      </c>
      <c r="V170" s="10">
        <f>SUM(R170:R170)*M169</f>
        <v>0</v>
      </c>
      <c r="W170" s="11">
        <f t="shared" si="515"/>
        <v>0</v>
      </c>
      <c r="X170" s="180"/>
      <c r="Y170" s="180"/>
      <c r="Z170" s="180"/>
      <c r="AA170" s="180"/>
      <c r="AB170" s="181"/>
      <c r="AC170" s="270"/>
      <c r="AD170" s="183"/>
      <c r="AE170" s="103"/>
      <c r="AF170" s="185"/>
      <c r="AG170" s="230"/>
      <c r="AH170" s="201"/>
      <c r="AI170" s="276"/>
      <c r="AJ170" s="189"/>
    </row>
    <row r="171" spans="1:36" s="68" customFormat="1" ht="20.100000000000001" customHeight="1" thickBot="1" x14ac:dyDescent="0.25">
      <c r="A171" s="548"/>
      <c r="B171" s="201"/>
      <c r="C171" s="201"/>
      <c r="D171" s="201"/>
      <c r="E171" s="201"/>
      <c r="F171" s="239"/>
      <c r="G171" s="256"/>
      <c r="H171" s="230"/>
      <c r="I171" s="222"/>
      <c r="J171" s="222"/>
      <c r="K171" s="194"/>
      <c r="L171" s="231" t="s">
        <v>229</v>
      </c>
      <c r="M171" s="233">
        <v>0.4</v>
      </c>
      <c r="N171" s="4" t="s">
        <v>32</v>
      </c>
      <c r="O171" s="43">
        <v>0.25</v>
      </c>
      <c r="P171" s="44">
        <v>0.5</v>
      </c>
      <c r="Q171" s="44">
        <v>0.75</v>
      </c>
      <c r="R171" s="45">
        <v>1</v>
      </c>
      <c r="S171" s="5">
        <f>SUM(O171:O171)*M171</f>
        <v>0.1</v>
      </c>
      <c r="T171" s="5">
        <f>SUM(P171:P171)*M171</f>
        <v>0.2</v>
      </c>
      <c r="U171" s="5">
        <f>SUM(Q171:Q171)*M171</f>
        <v>0.30000000000000004</v>
      </c>
      <c r="V171" s="5">
        <f>SUM(R171:R171)*M171</f>
        <v>0.4</v>
      </c>
      <c r="W171" s="6">
        <f t="shared" si="515"/>
        <v>0.4</v>
      </c>
      <c r="X171" s="180"/>
      <c r="Y171" s="180"/>
      <c r="Z171" s="180"/>
      <c r="AA171" s="180"/>
      <c r="AB171" s="181"/>
      <c r="AC171" s="270"/>
      <c r="AD171" s="183"/>
      <c r="AE171" s="101" t="str">
        <f t="shared" ref="AE171" si="542">+IF(P172&gt;P171,"SUPERADA",IF(P172=P171,"EQUILIBRADA",IF(P172&lt;P171,"PARA MEJORAR")))</f>
        <v>PARA MEJORAR</v>
      </c>
      <c r="AF171" s="185"/>
      <c r="AG171" s="230"/>
      <c r="AH171" s="201"/>
      <c r="AI171" s="276"/>
      <c r="AJ171" s="189"/>
    </row>
    <row r="172" spans="1:36" s="68" customFormat="1" ht="20.100000000000001" customHeight="1" thickBot="1" x14ac:dyDescent="0.25">
      <c r="A172" s="548"/>
      <c r="B172" s="201"/>
      <c r="C172" s="201"/>
      <c r="D172" s="201"/>
      <c r="E172" s="201"/>
      <c r="F172" s="239"/>
      <c r="G172" s="256"/>
      <c r="H172" s="230"/>
      <c r="I172" s="222"/>
      <c r="J172" s="222"/>
      <c r="K172" s="194"/>
      <c r="L172" s="232"/>
      <c r="M172" s="158"/>
      <c r="N172" s="7" t="s">
        <v>34</v>
      </c>
      <c r="O172" s="46">
        <v>0</v>
      </c>
      <c r="P172" s="8">
        <v>0</v>
      </c>
      <c r="Q172" s="8">
        <v>0</v>
      </c>
      <c r="R172" s="9">
        <v>0</v>
      </c>
      <c r="S172" s="10">
        <f>SUM(O172:O172)*M171</f>
        <v>0</v>
      </c>
      <c r="T172" s="10">
        <f>SUM(P172:P172)*M171</f>
        <v>0</v>
      </c>
      <c r="U172" s="10">
        <f>SUM(Q172:Q172)*M171</f>
        <v>0</v>
      </c>
      <c r="V172" s="10">
        <f>SUM(R172:R172)*M171</f>
        <v>0</v>
      </c>
      <c r="W172" s="11">
        <f t="shared" si="515"/>
        <v>0</v>
      </c>
      <c r="X172" s="180"/>
      <c r="Y172" s="180"/>
      <c r="Z172" s="180"/>
      <c r="AA172" s="180"/>
      <c r="AB172" s="181"/>
      <c r="AC172" s="270"/>
      <c r="AD172" s="183"/>
      <c r="AE172" s="103"/>
      <c r="AF172" s="185"/>
      <c r="AG172" s="230"/>
      <c r="AH172" s="201"/>
      <c r="AI172" s="276"/>
      <c r="AJ172" s="189"/>
    </row>
    <row r="173" spans="1:36" s="68" customFormat="1" ht="20.100000000000001" customHeight="1" thickBot="1" x14ac:dyDescent="0.25">
      <c r="A173" s="548"/>
      <c r="B173" s="201"/>
      <c r="C173" s="201"/>
      <c r="D173" s="201"/>
      <c r="E173" s="201"/>
      <c r="F173" s="239"/>
      <c r="G173" s="256"/>
      <c r="H173" s="230"/>
      <c r="I173" s="222"/>
      <c r="J173" s="222"/>
      <c r="K173" s="194"/>
      <c r="L173" s="231" t="s">
        <v>230</v>
      </c>
      <c r="M173" s="233">
        <v>0.4</v>
      </c>
      <c r="N173" s="4" t="s">
        <v>32</v>
      </c>
      <c r="O173" s="43">
        <v>0.25</v>
      </c>
      <c r="P173" s="44">
        <v>0.5</v>
      </c>
      <c r="Q173" s="44">
        <v>0.75</v>
      </c>
      <c r="R173" s="45">
        <v>1</v>
      </c>
      <c r="S173" s="5">
        <f>SUM(O173:O173)*M173</f>
        <v>0.1</v>
      </c>
      <c r="T173" s="5">
        <f>SUM(P173:P173)*M173</f>
        <v>0.2</v>
      </c>
      <c r="U173" s="5">
        <f>SUM(Q173:Q173)*M173</f>
        <v>0.30000000000000004</v>
      </c>
      <c r="V173" s="5">
        <f>SUM(R173:R173)*M173</f>
        <v>0.4</v>
      </c>
      <c r="W173" s="6">
        <f t="shared" si="515"/>
        <v>0.4</v>
      </c>
      <c r="X173" s="180"/>
      <c r="Y173" s="180"/>
      <c r="Z173" s="180"/>
      <c r="AA173" s="180"/>
      <c r="AB173" s="181"/>
      <c r="AC173" s="270"/>
      <c r="AD173" s="183"/>
      <c r="AE173" s="101" t="str">
        <f t="shared" ref="AE173" si="543">+IF(P174&gt;P173,"SUPERADA",IF(P174=P173,"EQUILIBRADA",IF(P174&lt;P173,"PARA MEJORAR")))</f>
        <v>PARA MEJORAR</v>
      </c>
      <c r="AF173" s="185"/>
      <c r="AG173" s="230"/>
      <c r="AH173" s="201"/>
      <c r="AI173" s="276"/>
      <c r="AJ173" s="189"/>
    </row>
    <row r="174" spans="1:36" s="68" customFormat="1" ht="20.100000000000001" customHeight="1" thickBot="1" x14ac:dyDescent="0.25">
      <c r="A174" s="548"/>
      <c r="B174" s="201"/>
      <c r="C174" s="201"/>
      <c r="D174" s="201"/>
      <c r="E174" s="201"/>
      <c r="F174" s="239"/>
      <c r="G174" s="257"/>
      <c r="H174" s="259"/>
      <c r="I174" s="223"/>
      <c r="J174" s="223"/>
      <c r="K174" s="262"/>
      <c r="L174" s="234"/>
      <c r="M174" s="235"/>
      <c r="N174" s="18" t="s">
        <v>34</v>
      </c>
      <c r="O174" s="46">
        <v>0</v>
      </c>
      <c r="P174" s="8">
        <v>0</v>
      </c>
      <c r="Q174" s="8">
        <v>0</v>
      </c>
      <c r="R174" s="9">
        <v>0</v>
      </c>
      <c r="S174" s="10">
        <f>SUM(O174:O174)*M173</f>
        <v>0</v>
      </c>
      <c r="T174" s="10">
        <f>SUM(P174:P174)*M173</f>
        <v>0</v>
      </c>
      <c r="U174" s="10">
        <f>SUM(Q174:Q174)*M173</f>
        <v>0</v>
      </c>
      <c r="V174" s="10">
        <f>SUM(R174:R174)*M173</f>
        <v>0</v>
      </c>
      <c r="W174" s="11">
        <f t="shared" si="515"/>
        <v>0</v>
      </c>
      <c r="X174" s="217"/>
      <c r="Y174" s="217"/>
      <c r="Z174" s="217"/>
      <c r="AA174" s="217"/>
      <c r="AB174" s="219"/>
      <c r="AC174" s="270"/>
      <c r="AD174" s="183"/>
      <c r="AE174" s="103"/>
      <c r="AF174" s="229"/>
      <c r="AG174" s="230"/>
      <c r="AH174" s="201"/>
      <c r="AI174" s="276"/>
      <c r="AJ174" s="189"/>
    </row>
    <row r="175" spans="1:36" s="68" customFormat="1" ht="20.100000000000001" customHeight="1" thickBot="1" x14ac:dyDescent="0.25">
      <c r="A175" s="548"/>
      <c r="B175" s="201"/>
      <c r="C175" s="200"/>
      <c r="D175" s="236" t="s">
        <v>231</v>
      </c>
      <c r="E175" s="200"/>
      <c r="F175" s="238" t="s">
        <v>232</v>
      </c>
      <c r="G175" s="241" t="s">
        <v>233</v>
      </c>
      <c r="H175" s="230"/>
      <c r="I175" s="230"/>
      <c r="J175" s="230"/>
      <c r="K175" s="194"/>
      <c r="L175" s="195"/>
      <c r="M175" s="157"/>
      <c r="N175" s="49" t="s">
        <v>32</v>
      </c>
      <c r="O175" s="43">
        <v>0</v>
      </c>
      <c r="P175" s="44">
        <v>0</v>
      </c>
      <c r="Q175" s="44">
        <v>0</v>
      </c>
      <c r="R175" s="45">
        <v>0</v>
      </c>
      <c r="S175" s="5">
        <f>SUM(O175:O175)*M175</f>
        <v>0</v>
      </c>
      <c r="T175" s="5">
        <f>SUM(P175:P175)*M175</f>
        <v>0</v>
      </c>
      <c r="U175" s="5">
        <f>SUM(Q175:Q175)*M175</f>
        <v>0</v>
      </c>
      <c r="V175" s="5">
        <f>SUM(R175:R175)*M175</f>
        <v>0</v>
      </c>
      <c r="W175" s="6">
        <f t="shared" si="515"/>
        <v>0</v>
      </c>
      <c r="X175" s="245">
        <f>+S176+S178+S180+S182</f>
        <v>0</v>
      </c>
      <c r="Y175" s="245">
        <f>+T176+T178+T180+T182</f>
        <v>0</v>
      </c>
      <c r="Z175" s="245">
        <f>+U176+U178+U180+U182</f>
        <v>0</v>
      </c>
      <c r="AA175" s="245">
        <f>+V176+V178+V180+V182</f>
        <v>0</v>
      </c>
      <c r="AB175" s="248">
        <f>MAX(X175:AA182)</f>
        <v>0</v>
      </c>
      <c r="AC175" s="270"/>
      <c r="AD175" s="182" t="s">
        <v>824</v>
      </c>
      <c r="AE175" s="101" t="str">
        <f t="shared" ref="AE175" si="544">+IF(P176&gt;P175,"SUPERADA",IF(P176=P175,"EQUILIBRADA",IF(P176&lt;P175,"PARA MEJORAR")))</f>
        <v>EQUILIBRADA</v>
      </c>
      <c r="AF175" s="251" t="str">
        <f>IF(COUNTIF(AE175:AE182,"PARA MEJORAR")&gt;1,"PARA MEJORAR","BIEN")</f>
        <v>BIEN</v>
      </c>
      <c r="AG175" s="254" t="str">
        <f>IF(COUNTIF(AF175:AF182,"PARA MEJORAR")&gt;=1,"PARA MEJORAR","BIEN")</f>
        <v>BIEN</v>
      </c>
      <c r="AH175" s="201"/>
      <c r="AI175" s="276"/>
      <c r="AJ175" s="153" t="s">
        <v>915</v>
      </c>
    </row>
    <row r="176" spans="1:36" s="68" customFormat="1" ht="20.100000000000001" customHeight="1" thickBot="1" x14ac:dyDescent="0.25">
      <c r="A176" s="548"/>
      <c r="B176" s="201"/>
      <c r="C176" s="201"/>
      <c r="D176" s="201"/>
      <c r="E176" s="201"/>
      <c r="F176" s="239"/>
      <c r="G176" s="241"/>
      <c r="H176" s="230"/>
      <c r="I176" s="230"/>
      <c r="J176" s="230"/>
      <c r="K176" s="194"/>
      <c r="L176" s="232"/>
      <c r="M176" s="158"/>
      <c r="N176" s="7" t="s">
        <v>34</v>
      </c>
      <c r="O176" s="46">
        <v>0</v>
      </c>
      <c r="P176" s="8">
        <v>0</v>
      </c>
      <c r="Q176" s="8">
        <v>0</v>
      </c>
      <c r="R176" s="9">
        <v>0</v>
      </c>
      <c r="S176" s="10">
        <f>SUM(O176:O176)*M175</f>
        <v>0</v>
      </c>
      <c r="T176" s="10">
        <f>SUM(P176:P176)*M175</f>
        <v>0</v>
      </c>
      <c r="U176" s="10">
        <f>SUM(Q176:Q176)*M175</f>
        <v>0</v>
      </c>
      <c r="V176" s="10">
        <f>SUM(R176:R176)*M175</f>
        <v>0</v>
      </c>
      <c r="W176" s="11">
        <f t="shared" si="515"/>
        <v>0</v>
      </c>
      <c r="X176" s="246"/>
      <c r="Y176" s="246"/>
      <c r="Z176" s="246"/>
      <c r="AA176" s="246"/>
      <c r="AB176" s="249"/>
      <c r="AC176" s="270"/>
      <c r="AD176" s="183"/>
      <c r="AE176" s="103"/>
      <c r="AF176" s="252"/>
      <c r="AG176" s="230"/>
      <c r="AH176" s="201"/>
      <c r="AI176" s="276"/>
      <c r="AJ176" s="189"/>
    </row>
    <row r="177" spans="1:36" s="68" customFormat="1" ht="20.100000000000001" customHeight="1" thickBot="1" x14ac:dyDescent="0.25">
      <c r="A177" s="548"/>
      <c r="B177" s="201"/>
      <c r="C177" s="201"/>
      <c r="D177" s="201"/>
      <c r="E177" s="201"/>
      <c r="F177" s="239"/>
      <c r="G177" s="241"/>
      <c r="H177" s="230"/>
      <c r="I177" s="230"/>
      <c r="J177" s="230"/>
      <c r="K177" s="194"/>
      <c r="L177" s="231"/>
      <c r="M177" s="233"/>
      <c r="N177" s="4" t="s">
        <v>32</v>
      </c>
      <c r="O177" s="43">
        <v>0</v>
      </c>
      <c r="P177" s="44">
        <v>0</v>
      </c>
      <c r="Q177" s="44">
        <v>0</v>
      </c>
      <c r="R177" s="45">
        <v>0</v>
      </c>
      <c r="S177" s="5">
        <f>SUM(O177:O177)*M177</f>
        <v>0</v>
      </c>
      <c r="T177" s="5">
        <f>SUM(P177:P177)*M177</f>
        <v>0</v>
      </c>
      <c r="U177" s="5">
        <f>SUM(Q177:Q177)*M177</f>
        <v>0</v>
      </c>
      <c r="V177" s="5">
        <f>SUM(R177:R177)*M177</f>
        <v>0</v>
      </c>
      <c r="W177" s="6">
        <f t="shared" si="515"/>
        <v>0</v>
      </c>
      <c r="X177" s="246"/>
      <c r="Y177" s="246"/>
      <c r="Z177" s="246"/>
      <c r="AA177" s="246"/>
      <c r="AB177" s="249"/>
      <c r="AC177" s="270"/>
      <c r="AD177" s="183"/>
      <c r="AE177" s="101" t="str">
        <f t="shared" ref="AE177" si="545">+IF(P178&gt;P177,"SUPERADA",IF(P178=P177,"EQUILIBRADA",IF(P178&lt;P177,"PARA MEJORAR")))</f>
        <v>EQUILIBRADA</v>
      </c>
      <c r="AF177" s="252"/>
      <c r="AG177" s="230"/>
      <c r="AH177" s="201"/>
      <c r="AI177" s="276"/>
      <c r="AJ177" s="189"/>
    </row>
    <row r="178" spans="1:36" s="68" customFormat="1" ht="20.100000000000001" customHeight="1" thickBot="1" x14ac:dyDescent="0.25">
      <c r="A178" s="548"/>
      <c r="B178" s="201"/>
      <c r="C178" s="201"/>
      <c r="D178" s="201"/>
      <c r="E178" s="201"/>
      <c r="F178" s="239"/>
      <c r="G178" s="241"/>
      <c r="H178" s="230"/>
      <c r="I178" s="230"/>
      <c r="J178" s="230"/>
      <c r="K178" s="194"/>
      <c r="L178" s="232"/>
      <c r="M178" s="158"/>
      <c r="N178" s="7" t="s">
        <v>34</v>
      </c>
      <c r="O178" s="46">
        <v>0</v>
      </c>
      <c r="P178" s="8">
        <v>0</v>
      </c>
      <c r="Q178" s="8">
        <v>0</v>
      </c>
      <c r="R178" s="9">
        <v>0</v>
      </c>
      <c r="S178" s="10">
        <f>SUM(O178:O178)*M177</f>
        <v>0</v>
      </c>
      <c r="T178" s="10">
        <f>SUM(P178:P178)*M177</f>
        <v>0</v>
      </c>
      <c r="U178" s="10">
        <f>SUM(Q178:Q178)*M177</f>
        <v>0</v>
      </c>
      <c r="V178" s="10">
        <f>SUM(R178:R178)*M177</f>
        <v>0</v>
      </c>
      <c r="W178" s="11">
        <f t="shared" si="515"/>
        <v>0</v>
      </c>
      <c r="X178" s="246"/>
      <c r="Y178" s="246"/>
      <c r="Z178" s="246"/>
      <c r="AA178" s="246"/>
      <c r="AB178" s="249"/>
      <c r="AC178" s="270"/>
      <c r="AD178" s="183"/>
      <c r="AE178" s="103"/>
      <c r="AF178" s="252"/>
      <c r="AG178" s="230"/>
      <c r="AH178" s="201"/>
      <c r="AI178" s="276"/>
      <c r="AJ178" s="189"/>
    </row>
    <row r="179" spans="1:36" s="68" customFormat="1" ht="20.100000000000001" customHeight="1" thickBot="1" x14ac:dyDescent="0.25">
      <c r="A179" s="548"/>
      <c r="B179" s="201"/>
      <c r="C179" s="201"/>
      <c r="D179" s="201"/>
      <c r="E179" s="201"/>
      <c r="F179" s="239"/>
      <c r="G179" s="241"/>
      <c r="H179" s="230"/>
      <c r="I179" s="230"/>
      <c r="J179" s="230"/>
      <c r="K179" s="194"/>
      <c r="L179" s="231"/>
      <c r="M179" s="233"/>
      <c r="N179" s="4" t="s">
        <v>32</v>
      </c>
      <c r="O179" s="43">
        <v>0</v>
      </c>
      <c r="P179" s="44">
        <v>0</v>
      </c>
      <c r="Q179" s="44">
        <v>0</v>
      </c>
      <c r="R179" s="45">
        <v>0</v>
      </c>
      <c r="S179" s="5">
        <f>SUM(O179:O179)*M179</f>
        <v>0</v>
      </c>
      <c r="T179" s="5">
        <f>SUM(P179:P179)*M179</f>
        <v>0</v>
      </c>
      <c r="U179" s="5">
        <f>SUM(Q179:Q179)*M179</f>
        <v>0</v>
      </c>
      <c r="V179" s="5">
        <f>SUM(R179:R179)*M179</f>
        <v>0</v>
      </c>
      <c r="W179" s="6">
        <f t="shared" si="515"/>
        <v>0</v>
      </c>
      <c r="X179" s="246"/>
      <c r="Y179" s="246"/>
      <c r="Z179" s="246"/>
      <c r="AA179" s="246"/>
      <c r="AB179" s="249"/>
      <c r="AC179" s="270"/>
      <c r="AD179" s="183"/>
      <c r="AE179" s="101" t="str">
        <f t="shared" ref="AE179" si="546">+IF(P180&gt;P179,"SUPERADA",IF(P180=P179,"EQUILIBRADA",IF(P180&lt;P179,"PARA MEJORAR")))</f>
        <v>EQUILIBRADA</v>
      </c>
      <c r="AF179" s="252"/>
      <c r="AG179" s="230"/>
      <c r="AH179" s="201"/>
      <c r="AI179" s="276"/>
      <c r="AJ179" s="189"/>
    </row>
    <row r="180" spans="1:36" s="68" customFormat="1" ht="20.100000000000001" customHeight="1" thickBot="1" x14ac:dyDescent="0.25">
      <c r="A180" s="548"/>
      <c r="B180" s="201"/>
      <c r="C180" s="201"/>
      <c r="D180" s="201"/>
      <c r="E180" s="201"/>
      <c r="F180" s="239"/>
      <c r="G180" s="241"/>
      <c r="H180" s="230"/>
      <c r="I180" s="230"/>
      <c r="J180" s="230"/>
      <c r="K180" s="194"/>
      <c r="L180" s="232"/>
      <c r="M180" s="158"/>
      <c r="N180" s="7" t="s">
        <v>34</v>
      </c>
      <c r="O180" s="46">
        <v>0</v>
      </c>
      <c r="P180" s="8">
        <v>0</v>
      </c>
      <c r="Q180" s="8">
        <v>0</v>
      </c>
      <c r="R180" s="9">
        <v>0</v>
      </c>
      <c r="S180" s="10">
        <f>SUM(O180:O180)*M179</f>
        <v>0</v>
      </c>
      <c r="T180" s="10">
        <f>SUM(P180:P180)*M179</f>
        <v>0</v>
      </c>
      <c r="U180" s="10">
        <f>SUM(Q180:Q180)*M179</f>
        <v>0</v>
      </c>
      <c r="V180" s="10">
        <f>SUM(R180:R180)*M179</f>
        <v>0</v>
      </c>
      <c r="W180" s="11">
        <f t="shared" si="515"/>
        <v>0</v>
      </c>
      <c r="X180" s="246"/>
      <c r="Y180" s="246"/>
      <c r="Z180" s="246"/>
      <c r="AA180" s="246"/>
      <c r="AB180" s="249"/>
      <c r="AC180" s="270"/>
      <c r="AD180" s="183"/>
      <c r="AE180" s="103"/>
      <c r="AF180" s="252"/>
      <c r="AG180" s="230"/>
      <c r="AH180" s="201"/>
      <c r="AI180" s="276"/>
      <c r="AJ180" s="189"/>
    </row>
    <row r="181" spans="1:36" s="68" customFormat="1" ht="20.100000000000001" customHeight="1" thickBot="1" x14ac:dyDescent="0.25">
      <c r="A181" s="548"/>
      <c r="B181" s="201"/>
      <c r="C181" s="201"/>
      <c r="D181" s="201"/>
      <c r="E181" s="201"/>
      <c r="F181" s="239"/>
      <c r="G181" s="241"/>
      <c r="H181" s="230"/>
      <c r="I181" s="230"/>
      <c r="J181" s="230"/>
      <c r="K181" s="194"/>
      <c r="L181" s="231"/>
      <c r="M181" s="233"/>
      <c r="N181" s="4" t="s">
        <v>32</v>
      </c>
      <c r="O181" s="43">
        <v>0</v>
      </c>
      <c r="P181" s="44">
        <v>0</v>
      </c>
      <c r="Q181" s="44">
        <v>0</v>
      </c>
      <c r="R181" s="45">
        <v>0</v>
      </c>
      <c r="S181" s="5">
        <f>SUM(O181:O181)*M181</f>
        <v>0</v>
      </c>
      <c r="T181" s="5">
        <f>SUM(P181:P181)*M181</f>
        <v>0</v>
      </c>
      <c r="U181" s="5">
        <f>SUM(Q181:Q181)*M181</f>
        <v>0</v>
      </c>
      <c r="V181" s="5">
        <f>SUM(R181:R181)*M181</f>
        <v>0</v>
      </c>
      <c r="W181" s="6">
        <f t="shared" ref="W181:W204" si="547">MAX(S181:V181)</f>
        <v>0</v>
      </c>
      <c r="X181" s="246"/>
      <c r="Y181" s="246"/>
      <c r="Z181" s="246"/>
      <c r="AA181" s="246"/>
      <c r="AB181" s="249"/>
      <c r="AC181" s="270"/>
      <c r="AD181" s="183"/>
      <c r="AE181" s="101" t="str">
        <f t="shared" ref="AE181" si="548">+IF(P182&gt;P181,"SUPERADA",IF(P182=P181,"EQUILIBRADA",IF(P182&lt;P181,"PARA MEJORAR")))</f>
        <v>EQUILIBRADA</v>
      </c>
      <c r="AF181" s="252"/>
      <c r="AG181" s="230"/>
      <c r="AH181" s="201"/>
      <c r="AI181" s="276"/>
      <c r="AJ181" s="189"/>
    </row>
    <row r="182" spans="1:36" s="68" customFormat="1" ht="20.100000000000001" customHeight="1" thickBot="1" x14ac:dyDescent="0.25">
      <c r="A182" s="548"/>
      <c r="B182" s="201"/>
      <c r="C182" s="201"/>
      <c r="D182" s="237"/>
      <c r="E182" s="201"/>
      <c r="F182" s="240"/>
      <c r="G182" s="242"/>
      <c r="H182" s="243"/>
      <c r="I182" s="243"/>
      <c r="J182" s="243"/>
      <c r="K182" s="244"/>
      <c r="L182" s="502"/>
      <c r="M182" s="503"/>
      <c r="N182" s="7" t="s">
        <v>34</v>
      </c>
      <c r="O182" s="46">
        <v>0</v>
      </c>
      <c r="P182" s="8">
        <v>0</v>
      </c>
      <c r="Q182" s="8">
        <v>0</v>
      </c>
      <c r="R182" s="9">
        <v>0</v>
      </c>
      <c r="S182" s="10">
        <f>SUM(O182:O182)*M181</f>
        <v>0</v>
      </c>
      <c r="T182" s="10">
        <f>SUM(P182:P182)*M181</f>
        <v>0</v>
      </c>
      <c r="U182" s="10">
        <f>SUM(Q182:Q182)*M181</f>
        <v>0</v>
      </c>
      <c r="V182" s="10">
        <f>SUM(R182:R182)*M181</f>
        <v>0</v>
      </c>
      <c r="W182" s="11">
        <f t="shared" si="547"/>
        <v>0</v>
      </c>
      <c r="X182" s="247"/>
      <c r="Y182" s="247"/>
      <c r="Z182" s="247"/>
      <c r="AA182" s="247"/>
      <c r="AB182" s="250"/>
      <c r="AC182" s="270"/>
      <c r="AD182" s="184"/>
      <c r="AE182" s="103"/>
      <c r="AF182" s="253"/>
      <c r="AG182" s="243"/>
      <c r="AH182" s="201"/>
      <c r="AI182" s="276"/>
      <c r="AJ182" s="189"/>
    </row>
    <row r="183" spans="1:36" s="68" customFormat="1" ht="20.100000000000001" customHeight="1" thickBot="1" x14ac:dyDescent="0.25">
      <c r="A183" s="548"/>
      <c r="B183" s="201"/>
      <c r="C183" s="201"/>
      <c r="D183" s="190" t="s">
        <v>238</v>
      </c>
      <c r="E183" s="200"/>
      <c r="F183" s="190" t="s">
        <v>234</v>
      </c>
      <c r="G183" s="220" t="s">
        <v>235</v>
      </c>
      <c r="H183" s="98"/>
      <c r="I183" s="221" t="s">
        <v>236</v>
      </c>
      <c r="J183" s="221" t="s">
        <v>678</v>
      </c>
      <c r="K183" s="99"/>
      <c r="L183" s="224" t="s">
        <v>237</v>
      </c>
      <c r="M183" s="225">
        <v>0.2</v>
      </c>
      <c r="N183" s="4" t="s">
        <v>32</v>
      </c>
      <c r="O183" s="43">
        <v>0.25</v>
      </c>
      <c r="P183" s="44">
        <v>1</v>
      </c>
      <c r="Q183" s="44">
        <v>1</v>
      </c>
      <c r="R183" s="45">
        <v>1</v>
      </c>
      <c r="S183" s="5">
        <f>SUM(O183:O183)*M183</f>
        <v>0.05</v>
      </c>
      <c r="T183" s="5">
        <f>SUM(P183:P183)*M183</f>
        <v>0.2</v>
      </c>
      <c r="U183" s="5">
        <f>SUM(Q183:Q183)*M183</f>
        <v>0.2</v>
      </c>
      <c r="V183" s="5">
        <f>SUM(R183:R183)*M183</f>
        <v>0.2</v>
      </c>
      <c r="W183" s="6">
        <f t="shared" si="547"/>
        <v>0.2</v>
      </c>
      <c r="X183" s="226">
        <f>+S184+S186+S188+S190</f>
        <v>0</v>
      </c>
      <c r="Y183" s="226">
        <f>+T184+T186+T188+T190</f>
        <v>0</v>
      </c>
      <c r="Z183" s="226">
        <f>+U184+U186+U188+U190</f>
        <v>0</v>
      </c>
      <c r="AA183" s="226">
        <f>+V184+V186+V188+V190</f>
        <v>0</v>
      </c>
      <c r="AB183" s="227">
        <f>MAX(X183:AA190)</f>
        <v>0</v>
      </c>
      <c r="AC183" s="270"/>
      <c r="AD183" s="182" t="s">
        <v>829</v>
      </c>
      <c r="AE183" s="101" t="str">
        <f t="shared" ref="AE183" si="549">+IF(P184&gt;P183,"SUPERADA",IF(P184=P183,"EQUILIBRADA",IF(P184&lt;P183,"PARA MEJORAR")))</f>
        <v>PARA MEJORAR</v>
      </c>
      <c r="AF183" s="228" t="str">
        <f>IF(COUNTIF(AE183:AE190,"PARA MEJORAR")&gt;1,"PARA MEJORAR","BIEN")</f>
        <v>PARA MEJORAR</v>
      </c>
      <c r="AG183" s="190" t="str">
        <f>IF(COUNTIF(AF183:AF190,"PARA MEJORAR")&gt;=1,"PARA MEJORAR","BIEN")</f>
        <v>PARA MEJORAR</v>
      </c>
      <c r="AH183" s="201"/>
      <c r="AI183" s="276"/>
      <c r="AJ183" s="189"/>
    </row>
    <row r="184" spans="1:36" s="68" customFormat="1" ht="20.100000000000001" customHeight="1" thickBot="1" x14ac:dyDescent="0.25">
      <c r="A184" s="548"/>
      <c r="B184" s="201"/>
      <c r="C184" s="201"/>
      <c r="D184" s="191"/>
      <c r="E184" s="201"/>
      <c r="F184" s="191"/>
      <c r="G184" s="205"/>
      <c r="H184" s="98"/>
      <c r="I184" s="222"/>
      <c r="J184" s="222"/>
      <c r="K184" s="99"/>
      <c r="L184" s="154"/>
      <c r="M184" s="158"/>
      <c r="N184" s="7" t="s">
        <v>34</v>
      </c>
      <c r="O184" s="46">
        <v>0</v>
      </c>
      <c r="P184" s="8">
        <v>0</v>
      </c>
      <c r="Q184" s="8">
        <v>0</v>
      </c>
      <c r="R184" s="9">
        <v>0</v>
      </c>
      <c r="S184" s="10">
        <f>SUM(O184:O184)*M183</f>
        <v>0</v>
      </c>
      <c r="T184" s="10">
        <f>SUM(P184:P184)*M183</f>
        <v>0</v>
      </c>
      <c r="U184" s="10">
        <f>SUM(Q184:Q184)*M183</f>
        <v>0</v>
      </c>
      <c r="V184" s="10">
        <f>SUM(R184:R184)*M183</f>
        <v>0</v>
      </c>
      <c r="W184" s="11">
        <f t="shared" si="547"/>
        <v>0</v>
      </c>
      <c r="X184" s="180"/>
      <c r="Y184" s="180"/>
      <c r="Z184" s="180"/>
      <c r="AA184" s="180"/>
      <c r="AB184" s="181"/>
      <c r="AC184" s="270"/>
      <c r="AD184" s="183"/>
      <c r="AE184" s="103"/>
      <c r="AF184" s="185"/>
      <c r="AG184" s="191"/>
      <c r="AH184" s="201"/>
      <c r="AI184" s="276"/>
      <c r="AJ184" s="189"/>
    </row>
    <row r="185" spans="1:36" s="68" customFormat="1" ht="20.100000000000001" customHeight="1" thickBot="1" x14ac:dyDescent="0.25">
      <c r="A185" s="548"/>
      <c r="B185" s="201"/>
      <c r="C185" s="201"/>
      <c r="D185" s="191"/>
      <c r="E185" s="201"/>
      <c r="F185" s="191"/>
      <c r="G185" s="205"/>
      <c r="H185" s="193"/>
      <c r="I185" s="222"/>
      <c r="J185" s="222"/>
      <c r="K185" s="194"/>
      <c r="L185" s="154" t="s">
        <v>239</v>
      </c>
      <c r="M185" s="157">
        <v>0.2</v>
      </c>
      <c r="N185" s="4" t="s">
        <v>32</v>
      </c>
      <c r="O185" s="43">
        <v>0</v>
      </c>
      <c r="P185" s="44">
        <v>0.2</v>
      </c>
      <c r="Q185" s="44">
        <v>0.6</v>
      </c>
      <c r="R185" s="45">
        <v>1</v>
      </c>
      <c r="S185" s="5">
        <f>SUM(O185:O185)*M185</f>
        <v>0</v>
      </c>
      <c r="T185" s="5">
        <f>SUM(P185:P185)*M185</f>
        <v>4.0000000000000008E-2</v>
      </c>
      <c r="U185" s="5">
        <f>SUM(Q185:Q185)*M185</f>
        <v>0.12</v>
      </c>
      <c r="V185" s="5">
        <f>SUM(R185:R185)*M185</f>
        <v>0.2</v>
      </c>
      <c r="W185" s="6">
        <f t="shared" si="547"/>
        <v>0.2</v>
      </c>
      <c r="X185" s="180"/>
      <c r="Y185" s="180"/>
      <c r="Z185" s="180"/>
      <c r="AA185" s="180"/>
      <c r="AB185" s="181"/>
      <c r="AC185" s="270"/>
      <c r="AD185" s="183"/>
      <c r="AE185" s="101" t="str">
        <f t="shared" ref="AE185" si="550">+IF(P186&gt;P185,"SUPERADA",IF(P186=P185,"EQUILIBRADA",IF(P186&lt;P185,"PARA MEJORAR")))</f>
        <v>PARA MEJORAR</v>
      </c>
      <c r="AF185" s="185"/>
      <c r="AG185" s="191"/>
      <c r="AH185" s="201"/>
      <c r="AI185" s="276"/>
      <c r="AJ185" s="189"/>
    </row>
    <row r="186" spans="1:36" s="68" customFormat="1" ht="20.100000000000001" customHeight="1" thickBot="1" x14ac:dyDescent="0.25">
      <c r="A186" s="548"/>
      <c r="B186" s="201"/>
      <c r="C186" s="201"/>
      <c r="D186" s="191"/>
      <c r="E186" s="201"/>
      <c r="F186" s="191"/>
      <c r="G186" s="205"/>
      <c r="H186" s="193"/>
      <c r="I186" s="222"/>
      <c r="J186" s="222"/>
      <c r="K186" s="194"/>
      <c r="L186" s="154"/>
      <c r="M186" s="158"/>
      <c r="N186" s="7" t="s">
        <v>34</v>
      </c>
      <c r="O186" s="46">
        <v>0</v>
      </c>
      <c r="P186" s="8">
        <v>0</v>
      </c>
      <c r="Q186" s="8">
        <v>0</v>
      </c>
      <c r="R186" s="9">
        <v>0</v>
      </c>
      <c r="S186" s="10">
        <f>SUM(O186:O186)*M185</f>
        <v>0</v>
      </c>
      <c r="T186" s="10">
        <f>SUM(P186:P186)*M185</f>
        <v>0</v>
      </c>
      <c r="U186" s="10">
        <f>SUM(Q186:Q186)*M185</f>
        <v>0</v>
      </c>
      <c r="V186" s="10">
        <f>SUM(R186:R186)*M185</f>
        <v>0</v>
      </c>
      <c r="W186" s="11">
        <f t="shared" si="547"/>
        <v>0</v>
      </c>
      <c r="X186" s="180"/>
      <c r="Y186" s="180"/>
      <c r="Z186" s="180"/>
      <c r="AA186" s="180"/>
      <c r="AB186" s="181"/>
      <c r="AC186" s="270"/>
      <c r="AD186" s="183"/>
      <c r="AE186" s="103"/>
      <c r="AF186" s="185"/>
      <c r="AG186" s="191"/>
      <c r="AH186" s="201"/>
      <c r="AI186" s="276"/>
      <c r="AJ186" s="189"/>
    </row>
    <row r="187" spans="1:36" s="68" customFormat="1" ht="20.100000000000001" customHeight="1" thickBot="1" x14ac:dyDescent="0.25">
      <c r="A187" s="548"/>
      <c r="B187" s="201"/>
      <c r="C187" s="201"/>
      <c r="D187" s="191"/>
      <c r="E187" s="201"/>
      <c r="F187" s="191"/>
      <c r="G187" s="205"/>
      <c r="H187" s="193"/>
      <c r="I187" s="222"/>
      <c r="J187" s="222"/>
      <c r="K187" s="194"/>
      <c r="L187" s="154" t="s">
        <v>240</v>
      </c>
      <c r="M187" s="157">
        <v>0.2</v>
      </c>
      <c r="N187" s="4" t="s">
        <v>32</v>
      </c>
      <c r="O187" s="43">
        <v>0</v>
      </c>
      <c r="P187" s="44">
        <v>0</v>
      </c>
      <c r="Q187" s="44">
        <v>0</v>
      </c>
      <c r="R187" s="45">
        <v>1</v>
      </c>
      <c r="S187" s="5">
        <f>SUM(O187:O187)*M187</f>
        <v>0</v>
      </c>
      <c r="T187" s="5">
        <f>SUM(P187:P187)*M187</f>
        <v>0</v>
      </c>
      <c r="U187" s="5">
        <f>SUM(Q187:Q187)*M187</f>
        <v>0</v>
      </c>
      <c r="V187" s="5">
        <f>SUM(R187:R187)*M187</f>
        <v>0.2</v>
      </c>
      <c r="W187" s="6">
        <f t="shared" si="547"/>
        <v>0.2</v>
      </c>
      <c r="X187" s="180"/>
      <c r="Y187" s="180"/>
      <c r="Z187" s="180"/>
      <c r="AA187" s="180"/>
      <c r="AB187" s="181"/>
      <c r="AC187" s="270"/>
      <c r="AD187" s="183"/>
      <c r="AE187" s="101" t="str">
        <f t="shared" ref="AE187" si="551">+IF(P188&gt;P187,"SUPERADA",IF(P188=P187,"EQUILIBRADA",IF(P188&lt;P187,"PARA MEJORAR")))</f>
        <v>EQUILIBRADA</v>
      </c>
      <c r="AF187" s="185"/>
      <c r="AG187" s="191"/>
      <c r="AH187" s="201"/>
      <c r="AI187" s="276"/>
      <c r="AJ187" s="189"/>
    </row>
    <row r="188" spans="1:36" s="68" customFormat="1" ht="20.100000000000001" customHeight="1" thickBot="1" x14ac:dyDescent="0.25">
      <c r="A188" s="548"/>
      <c r="B188" s="201"/>
      <c r="C188" s="201"/>
      <c r="D188" s="191"/>
      <c r="E188" s="201"/>
      <c r="F188" s="191"/>
      <c r="G188" s="205"/>
      <c r="H188" s="193"/>
      <c r="I188" s="222"/>
      <c r="J188" s="222"/>
      <c r="K188" s="194"/>
      <c r="L188" s="154"/>
      <c r="M188" s="158"/>
      <c r="N188" s="7" t="s">
        <v>34</v>
      </c>
      <c r="O188" s="46">
        <v>0</v>
      </c>
      <c r="P188" s="8">
        <v>0</v>
      </c>
      <c r="Q188" s="8">
        <v>0</v>
      </c>
      <c r="R188" s="9">
        <v>0</v>
      </c>
      <c r="S188" s="10">
        <f>SUM(O188:O188)*M187</f>
        <v>0</v>
      </c>
      <c r="T188" s="10">
        <f>SUM(P188:P188)*M187</f>
        <v>0</v>
      </c>
      <c r="U188" s="10">
        <f>SUM(Q188:Q188)*M187</f>
        <v>0</v>
      </c>
      <c r="V188" s="10">
        <f>SUM(R188:R188)*M187</f>
        <v>0</v>
      </c>
      <c r="W188" s="11">
        <f t="shared" si="547"/>
        <v>0</v>
      </c>
      <c r="X188" s="180"/>
      <c r="Y188" s="180"/>
      <c r="Z188" s="180"/>
      <c r="AA188" s="180"/>
      <c r="AB188" s="181"/>
      <c r="AC188" s="270"/>
      <c r="AD188" s="183"/>
      <c r="AE188" s="103"/>
      <c r="AF188" s="185"/>
      <c r="AG188" s="191"/>
      <c r="AH188" s="201"/>
      <c r="AI188" s="276"/>
      <c r="AJ188" s="189"/>
    </row>
    <row r="189" spans="1:36" s="68" customFormat="1" ht="20.100000000000001" customHeight="1" thickBot="1" x14ac:dyDescent="0.25">
      <c r="A189" s="548"/>
      <c r="B189" s="201"/>
      <c r="C189" s="201"/>
      <c r="D189" s="191"/>
      <c r="E189" s="201"/>
      <c r="F189" s="191"/>
      <c r="G189" s="205"/>
      <c r="H189" s="193"/>
      <c r="I189" s="222"/>
      <c r="J189" s="222"/>
      <c r="K189" s="194"/>
      <c r="L189" s="195" t="s">
        <v>241</v>
      </c>
      <c r="M189" s="157">
        <v>0.4</v>
      </c>
      <c r="N189" s="4" t="s">
        <v>32</v>
      </c>
      <c r="O189" s="43">
        <v>0</v>
      </c>
      <c r="P189" s="44">
        <v>0</v>
      </c>
      <c r="Q189" s="44">
        <v>0</v>
      </c>
      <c r="R189" s="45">
        <v>1</v>
      </c>
      <c r="S189" s="5">
        <f>SUM(O189:O189)*M189</f>
        <v>0</v>
      </c>
      <c r="T189" s="5">
        <f>SUM(P189:P189)*M189</f>
        <v>0</v>
      </c>
      <c r="U189" s="5">
        <f>SUM(Q189:Q189)*M189</f>
        <v>0</v>
      </c>
      <c r="V189" s="5">
        <f>SUM(R189:R189)*M189</f>
        <v>0.4</v>
      </c>
      <c r="W189" s="6">
        <f t="shared" si="547"/>
        <v>0.4</v>
      </c>
      <c r="X189" s="180"/>
      <c r="Y189" s="180"/>
      <c r="Z189" s="180"/>
      <c r="AA189" s="180"/>
      <c r="AB189" s="181"/>
      <c r="AC189" s="270"/>
      <c r="AD189" s="183"/>
      <c r="AE189" s="101" t="str">
        <f t="shared" ref="AE189" si="552">+IF(P190&gt;P189,"SUPERADA",IF(P190=P189,"EQUILIBRADA",IF(P190&lt;P189,"PARA MEJORAR")))</f>
        <v>EQUILIBRADA</v>
      </c>
      <c r="AF189" s="185"/>
      <c r="AG189" s="191"/>
      <c r="AH189" s="201"/>
      <c r="AI189" s="276"/>
      <c r="AJ189" s="189"/>
    </row>
    <row r="190" spans="1:36" s="68" customFormat="1" ht="20.100000000000001" customHeight="1" thickBot="1" x14ac:dyDescent="0.25">
      <c r="A190" s="548"/>
      <c r="B190" s="201"/>
      <c r="C190" s="202"/>
      <c r="D190" s="192"/>
      <c r="E190" s="202"/>
      <c r="F190" s="192"/>
      <c r="G190" s="206"/>
      <c r="H190" s="193"/>
      <c r="I190" s="223"/>
      <c r="J190" s="223"/>
      <c r="K190" s="194"/>
      <c r="L190" s="195"/>
      <c r="M190" s="158"/>
      <c r="N190" s="7" t="s">
        <v>34</v>
      </c>
      <c r="O190" s="46">
        <v>0</v>
      </c>
      <c r="P190" s="8">
        <v>0</v>
      </c>
      <c r="Q190" s="8">
        <v>0</v>
      </c>
      <c r="R190" s="9">
        <v>0</v>
      </c>
      <c r="S190" s="10">
        <f>SUM(O190:O190)*M189</f>
        <v>0</v>
      </c>
      <c r="T190" s="10">
        <f>SUM(P190:P190)*M189</f>
        <v>0</v>
      </c>
      <c r="U190" s="10">
        <f>SUM(Q190:Q190)*M189</f>
        <v>0</v>
      </c>
      <c r="V190" s="10">
        <f>SUM(R190:R190)*M189</f>
        <v>0</v>
      </c>
      <c r="W190" s="11">
        <f t="shared" si="547"/>
        <v>0</v>
      </c>
      <c r="X190" s="217"/>
      <c r="Y190" s="217"/>
      <c r="Z190" s="217"/>
      <c r="AA190" s="217"/>
      <c r="AB190" s="219"/>
      <c r="AC190" s="270"/>
      <c r="AD190" s="184"/>
      <c r="AE190" s="103"/>
      <c r="AF190" s="229"/>
      <c r="AG190" s="192"/>
      <c r="AH190" s="201"/>
      <c r="AI190" s="276"/>
      <c r="AJ190" s="189"/>
    </row>
    <row r="191" spans="1:36" s="68" customFormat="1" ht="20.100000000000001" customHeight="1" thickBot="1" x14ac:dyDescent="0.25">
      <c r="A191" s="548"/>
      <c r="B191" s="549"/>
      <c r="C191" s="161"/>
      <c r="D191" s="197" t="s">
        <v>242</v>
      </c>
      <c r="E191" s="200"/>
      <c r="F191" s="197" t="s">
        <v>243</v>
      </c>
      <c r="G191" s="204" t="s">
        <v>244</v>
      </c>
      <c r="H191" s="207"/>
      <c r="I191" s="150" t="s">
        <v>245</v>
      </c>
      <c r="J191" s="150" t="s">
        <v>246</v>
      </c>
      <c r="K191" s="211"/>
      <c r="L191" s="214" t="s">
        <v>916</v>
      </c>
      <c r="M191" s="215">
        <v>0.3</v>
      </c>
      <c r="N191" s="4" t="s">
        <v>32</v>
      </c>
      <c r="O191" s="43">
        <v>0.25</v>
      </c>
      <c r="P191" s="44">
        <v>0.5</v>
      </c>
      <c r="Q191" s="44">
        <v>0.75</v>
      </c>
      <c r="R191" s="45">
        <v>1</v>
      </c>
      <c r="S191" s="5">
        <f>SUM(O191:O191)*M191</f>
        <v>7.4999999999999997E-2</v>
      </c>
      <c r="T191" s="5">
        <f>SUM(P191:P191)*M191</f>
        <v>0.15</v>
      </c>
      <c r="U191" s="5">
        <f>SUM(Q191:Q191)*M191</f>
        <v>0.22499999999999998</v>
      </c>
      <c r="V191" s="5">
        <f>SUM(R191:R191)*M191</f>
        <v>0.3</v>
      </c>
      <c r="W191" s="6">
        <f t="shared" si="547"/>
        <v>0.3</v>
      </c>
      <c r="X191" s="216">
        <f>+S192+S194+S196</f>
        <v>0</v>
      </c>
      <c r="Y191" s="216">
        <f>+T192+T194+T196</f>
        <v>0</v>
      </c>
      <c r="Z191" s="216">
        <f>+U192+U194+U196</f>
        <v>0</v>
      </c>
      <c r="AA191" s="216">
        <f>+V192+V194+V196</f>
        <v>0</v>
      </c>
      <c r="AB191" s="218">
        <f>MAX(X191:AA196)</f>
        <v>0</v>
      </c>
      <c r="AC191" s="270"/>
      <c r="AD191" s="182" t="s">
        <v>825</v>
      </c>
      <c r="AE191" s="101" t="str">
        <f t="shared" ref="AE191" si="553">+IF(P192&gt;P191,"SUPERADA",IF(P192=P191,"EQUILIBRADA",IF(P192&lt;P191,"PARA MEJORAR")))</f>
        <v>PARA MEJORAR</v>
      </c>
      <c r="AF191" s="196" t="str">
        <f>IF(COUNTIF(AE191:AE196,"PARA MEJORAR")&gt;1,"PARA MEJORAR","BIEN")</f>
        <v>PARA MEJORAR</v>
      </c>
      <c r="AG191" s="150" t="str">
        <f>IF(COUNTIF(AF191:AF196,"PARA MEJORAR")&gt;=1,"PARA MEJORAR","BIEN")</f>
        <v>PARA MEJORAR</v>
      </c>
      <c r="AH191" s="201"/>
      <c r="AI191" s="276"/>
      <c r="AJ191" s="153" t="s">
        <v>917</v>
      </c>
    </row>
    <row r="192" spans="1:36" s="68" customFormat="1" ht="20.100000000000001" customHeight="1" thickBot="1" x14ac:dyDescent="0.25">
      <c r="A192" s="548"/>
      <c r="B192" s="549"/>
      <c r="C192" s="162"/>
      <c r="D192" s="198"/>
      <c r="E192" s="201"/>
      <c r="F192" s="198"/>
      <c r="G192" s="205"/>
      <c r="H192" s="208"/>
      <c r="I192" s="151"/>
      <c r="J192" s="151"/>
      <c r="K192" s="212"/>
      <c r="L192" s="154"/>
      <c r="M192" s="155"/>
      <c r="N192" s="7" t="s">
        <v>34</v>
      </c>
      <c r="O192" s="46">
        <v>0</v>
      </c>
      <c r="P192" s="8">
        <v>0</v>
      </c>
      <c r="Q192" s="8">
        <v>0</v>
      </c>
      <c r="R192" s="9">
        <v>0</v>
      </c>
      <c r="S192" s="10">
        <f>SUM(O192:O192)*M191</f>
        <v>0</v>
      </c>
      <c r="T192" s="10">
        <f>SUM(P192:P192)*M191</f>
        <v>0</v>
      </c>
      <c r="U192" s="10">
        <f>SUM(Q192:Q192)*M191</f>
        <v>0</v>
      </c>
      <c r="V192" s="10">
        <f>SUM(R192:R192)*M191</f>
        <v>0</v>
      </c>
      <c r="W192" s="11">
        <f t="shared" si="547"/>
        <v>0</v>
      </c>
      <c r="X192" s="180"/>
      <c r="Y192" s="180"/>
      <c r="Z192" s="180"/>
      <c r="AA192" s="180"/>
      <c r="AB192" s="181"/>
      <c r="AC192" s="270"/>
      <c r="AD192" s="183"/>
      <c r="AE192" s="103"/>
      <c r="AF192" s="185"/>
      <c r="AG192" s="151"/>
      <c r="AH192" s="201"/>
      <c r="AI192" s="276"/>
      <c r="AJ192" s="153"/>
    </row>
    <row r="193" spans="1:36" s="68" customFormat="1" ht="20.100000000000001" customHeight="1" thickBot="1" x14ac:dyDescent="0.25">
      <c r="A193" s="548"/>
      <c r="B193" s="549"/>
      <c r="C193" s="162"/>
      <c r="D193" s="198"/>
      <c r="E193" s="201"/>
      <c r="F193" s="198"/>
      <c r="G193" s="205"/>
      <c r="H193" s="208"/>
      <c r="I193" s="151"/>
      <c r="J193" s="151"/>
      <c r="K193" s="212"/>
      <c r="L193" s="154" t="s">
        <v>247</v>
      </c>
      <c r="M193" s="155">
        <v>0.3</v>
      </c>
      <c r="N193" s="4" t="s">
        <v>32</v>
      </c>
      <c r="O193" s="43">
        <v>0.25</v>
      </c>
      <c r="P193" s="44">
        <v>0.5</v>
      </c>
      <c r="Q193" s="44">
        <v>0.75</v>
      </c>
      <c r="R193" s="45">
        <v>1</v>
      </c>
      <c r="S193" s="5">
        <f>SUM(O193:O193)*M193</f>
        <v>7.4999999999999997E-2</v>
      </c>
      <c r="T193" s="5">
        <f>SUM(P193:P193)*M193</f>
        <v>0.15</v>
      </c>
      <c r="U193" s="5">
        <f>SUM(Q193:Q193)*M193</f>
        <v>0.22499999999999998</v>
      </c>
      <c r="V193" s="5">
        <f>SUM(R193:R193)*M193</f>
        <v>0.3</v>
      </c>
      <c r="W193" s="6">
        <f t="shared" si="547"/>
        <v>0.3</v>
      </c>
      <c r="X193" s="180"/>
      <c r="Y193" s="180"/>
      <c r="Z193" s="180"/>
      <c r="AA193" s="180"/>
      <c r="AB193" s="181"/>
      <c r="AC193" s="270"/>
      <c r="AD193" s="183"/>
      <c r="AE193" s="101" t="str">
        <f t="shared" ref="AE193" si="554">+IF(P194&gt;P193,"SUPERADA",IF(P194=P193,"EQUILIBRADA",IF(P194&lt;P193,"PARA MEJORAR")))</f>
        <v>PARA MEJORAR</v>
      </c>
      <c r="AF193" s="185"/>
      <c r="AG193" s="151"/>
      <c r="AH193" s="201"/>
      <c r="AI193" s="276"/>
      <c r="AJ193" s="153"/>
    </row>
    <row r="194" spans="1:36" s="68" customFormat="1" ht="20.100000000000001" customHeight="1" thickBot="1" x14ac:dyDescent="0.25">
      <c r="A194" s="548"/>
      <c r="B194" s="549"/>
      <c r="C194" s="162"/>
      <c r="D194" s="198"/>
      <c r="E194" s="201"/>
      <c r="F194" s="198"/>
      <c r="G194" s="205"/>
      <c r="H194" s="208"/>
      <c r="I194" s="151"/>
      <c r="J194" s="151"/>
      <c r="K194" s="212"/>
      <c r="L194" s="154"/>
      <c r="M194" s="155"/>
      <c r="N194" s="7" t="s">
        <v>34</v>
      </c>
      <c r="O194" s="46">
        <v>0</v>
      </c>
      <c r="P194" s="8">
        <v>0</v>
      </c>
      <c r="Q194" s="8">
        <v>0</v>
      </c>
      <c r="R194" s="9">
        <v>0</v>
      </c>
      <c r="S194" s="10">
        <f>SUM(O194:O194)*M193</f>
        <v>0</v>
      </c>
      <c r="T194" s="10">
        <f>SUM(P194:P194)*M193</f>
        <v>0</v>
      </c>
      <c r="U194" s="10">
        <f>SUM(Q194:Q194)*M193</f>
        <v>0</v>
      </c>
      <c r="V194" s="10">
        <f>SUM(R194:R194)*M193</f>
        <v>0</v>
      </c>
      <c r="W194" s="11">
        <f t="shared" si="547"/>
        <v>0</v>
      </c>
      <c r="X194" s="180"/>
      <c r="Y194" s="180"/>
      <c r="Z194" s="180"/>
      <c r="AA194" s="180"/>
      <c r="AB194" s="181"/>
      <c r="AC194" s="270"/>
      <c r="AD194" s="183"/>
      <c r="AE194" s="103"/>
      <c r="AF194" s="185"/>
      <c r="AG194" s="151"/>
      <c r="AH194" s="201"/>
      <c r="AI194" s="276"/>
      <c r="AJ194" s="153"/>
    </row>
    <row r="195" spans="1:36" s="68" customFormat="1" ht="20.100000000000001" customHeight="1" thickBot="1" x14ac:dyDescent="0.25">
      <c r="A195" s="548"/>
      <c r="B195" s="549"/>
      <c r="C195" s="162"/>
      <c r="D195" s="198"/>
      <c r="E195" s="201"/>
      <c r="F195" s="198"/>
      <c r="G195" s="205"/>
      <c r="H195" s="208"/>
      <c r="I195" s="151"/>
      <c r="J195" s="151"/>
      <c r="K195" s="212"/>
      <c r="L195" s="154" t="s">
        <v>248</v>
      </c>
      <c r="M195" s="157">
        <v>0.4</v>
      </c>
      <c r="N195" s="4" t="s">
        <v>32</v>
      </c>
      <c r="O195" s="43">
        <v>0.25</v>
      </c>
      <c r="P195" s="44">
        <v>0.5</v>
      </c>
      <c r="Q195" s="44">
        <v>0.75</v>
      </c>
      <c r="R195" s="45">
        <v>1</v>
      </c>
      <c r="S195" s="5">
        <f>SUM(O195:O195)*M195</f>
        <v>0.1</v>
      </c>
      <c r="T195" s="5">
        <f>SUM(P195:P195)*M195</f>
        <v>0.2</v>
      </c>
      <c r="U195" s="5">
        <f>SUM(Q195:Q195)*M195</f>
        <v>0.30000000000000004</v>
      </c>
      <c r="V195" s="5">
        <f>SUM(R195:R195)*M195</f>
        <v>0.4</v>
      </c>
      <c r="W195" s="6">
        <f t="shared" si="547"/>
        <v>0.4</v>
      </c>
      <c r="X195" s="180"/>
      <c r="Y195" s="180"/>
      <c r="Z195" s="180"/>
      <c r="AA195" s="180"/>
      <c r="AB195" s="181"/>
      <c r="AC195" s="270"/>
      <c r="AD195" s="183"/>
      <c r="AE195" s="101" t="str">
        <f t="shared" ref="AE195" si="555">+IF(P196&gt;P195,"SUPERADA",IF(P196=P195,"EQUILIBRADA",IF(P196&lt;P195,"PARA MEJORAR")))</f>
        <v>PARA MEJORAR</v>
      </c>
      <c r="AF195" s="185"/>
      <c r="AG195" s="151"/>
      <c r="AH195" s="201"/>
      <c r="AI195" s="276"/>
      <c r="AJ195" s="153"/>
    </row>
    <row r="196" spans="1:36" s="68" customFormat="1" ht="19.5" customHeight="1" thickBot="1" x14ac:dyDescent="0.25">
      <c r="A196" s="548"/>
      <c r="B196" s="549"/>
      <c r="C196" s="163"/>
      <c r="D196" s="199"/>
      <c r="E196" s="202"/>
      <c r="F196" s="203"/>
      <c r="G196" s="206"/>
      <c r="H196" s="209"/>
      <c r="I196" s="210"/>
      <c r="J196" s="210"/>
      <c r="K196" s="213"/>
      <c r="L196" s="156"/>
      <c r="M196" s="158"/>
      <c r="N196" s="7" t="s">
        <v>34</v>
      </c>
      <c r="O196" s="46">
        <v>0</v>
      </c>
      <c r="P196" s="8">
        <v>0</v>
      </c>
      <c r="Q196" s="8">
        <v>0</v>
      </c>
      <c r="R196" s="9">
        <v>0</v>
      </c>
      <c r="S196" s="10">
        <f>SUM(O196:O196)*M195</f>
        <v>0</v>
      </c>
      <c r="T196" s="10">
        <f>SUM(P196:P196)*M195</f>
        <v>0</v>
      </c>
      <c r="U196" s="10">
        <f>SUM(Q196:Q196)*M195</f>
        <v>0</v>
      </c>
      <c r="V196" s="10">
        <f>SUM(R196:R196)*M195</f>
        <v>0</v>
      </c>
      <c r="W196" s="11">
        <f t="shared" si="547"/>
        <v>0</v>
      </c>
      <c r="X196" s="217"/>
      <c r="Y196" s="217"/>
      <c r="Z196" s="217"/>
      <c r="AA196" s="217"/>
      <c r="AB196" s="219"/>
      <c r="AC196" s="270"/>
      <c r="AD196" s="184"/>
      <c r="AE196" s="103"/>
      <c r="AF196" s="185"/>
      <c r="AG196" s="152"/>
      <c r="AH196" s="201"/>
      <c r="AI196" s="276"/>
      <c r="AJ196" s="153"/>
    </row>
    <row r="197" spans="1:36" s="68" customFormat="1" ht="45" customHeight="1" thickBot="1" x14ac:dyDescent="0.25">
      <c r="A197" s="548"/>
      <c r="B197" s="549"/>
      <c r="C197" s="159"/>
      <c r="D197" s="161" t="s">
        <v>249</v>
      </c>
      <c r="E197" s="164"/>
      <c r="F197" s="167" t="s">
        <v>918</v>
      </c>
      <c r="G197" s="170" t="s">
        <v>250</v>
      </c>
      <c r="H197" s="171"/>
      <c r="I197" s="174" t="s">
        <v>251</v>
      </c>
      <c r="J197" s="174" t="s">
        <v>252</v>
      </c>
      <c r="K197" s="175"/>
      <c r="L197" s="178" t="s">
        <v>253</v>
      </c>
      <c r="M197" s="158">
        <v>0.3</v>
      </c>
      <c r="N197" s="4" t="s">
        <v>32</v>
      </c>
      <c r="O197" s="43">
        <v>0.15</v>
      </c>
      <c r="P197" s="44">
        <v>0.3</v>
      </c>
      <c r="Q197" s="44">
        <v>0.6</v>
      </c>
      <c r="R197" s="45">
        <v>1</v>
      </c>
      <c r="S197" s="5">
        <f>SUM(O197:O197)*M197</f>
        <v>4.4999999999999998E-2</v>
      </c>
      <c r="T197" s="5">
        <f>SUM(P197:P197)*M197</f>
        <v>0.09</v>
      </c>
      <c r="U197" s="5">
        <f>SUM(Q197:Q197)*M197</f>
        <v>0.18</v>
      </c>
      <c r="V197" s="5">
        <f>SUM(R197:R197)*M197</f>
        <v>0.3</v>
      </c>
      <c r="W197" s="6">
        <f t="shared" si="547"/>
        <v>0.3</v>
      </c>
      <c r="X197" s="180">
        <f>+S198+S200+S202+S204</f>
        <v>0</v>
      </c>
      <c r="Y197" s="180">
        <f>+T198+T200+T202+T204</f>
        <v>0</v>
      </c>
      <c r="Z197" s="180">
        <f>+U198+U200+U202+U204</f>
        <v>0</v>
      </c>
      <c r="AA197" s="180">
        <f>+V198+V200+V202+V204</f>
        <v>0</v>
      </c>
      <c r="AB197" s="181">
        <f>MAX(X197:AA204)</f>
        <v>0</v>
      </c>
      <c r="AC197" s="270"/>
      <c r="AD197" s="182" t="s">
        <v>830</v>
      </c>
      <c r="AE197" s="101" t="str">
        <f t="shared" ref="AE197" si="556">+IF(P198&gt;P197,"SUPERADA",IF(P198=P197,"EQUILIBRADA",IF(P198&lt;P197,"PARA MEJORAR")))</f>
        <v>PARA MEJORAR</v>
      </c>
      <c r="AF197" s="185" t="str">
        <f>IF(COUNTIF(AE197:AE204,"PARA MEJORAR")&gt;1,"PARA MEJORAR","BIEN")</f>
        <v>PARA MEJORAR</v>
      </c>
      <c r="AG197" s="186" t="str">
        <f>IF(COUNTIF(AF197:AF204,"PARA MEJORAR")&gt;=1,"PARA MEJORAR","BIEN")</f>
        <v>PARA MEJORAR</v>
      </c>
      <c r="AH197" s="201"/>
      <c r="AI197" s="276"/>
      <c r="AJ197" s="189"/>
    </row>
    <row r="198" spans="1:36" s="68" customFormat="1" ht="45" customHeight="1" thickBot="1" x14ac:dyDescent="0.25">
      <c r="A198" s="548"/>
      <c r="B198" s="549"/>
      <c r="C198" s="160"/>
      <c r="D198" s="162"/>
      <c r="E198" s="165"/>
      <c r="F198" s="168"/>
      <c r="G198" s="170"/>
      <c r="H198" s="172"/>
      <c r="I198" s="174"/>
      <c r="J198" s="174"/>
      <c r="K198" s="176"/>
      <c r="L198" s="179"/>
      <c r="M198" s="155"/>
      <c r="N198" s="7" t="s">
        <v>34</v>
      </c>
      <c r="O198" s="46">
        <v>0</v>
      </c>
      <c r="P198" s="8">
        <v>0</v>
      </c>
      <c r="Q198" s="8">
        <v>0</v>
      </c>
      <c r="R198" s="9">
        <v>0</v>
      </c>
      <c r="S198" s="10">
        <f>SUM(O198:O198)*M197</f>
        <v>0</v>
      </c>
      <c r="T198" s="10">
        <f>SUM(P198:P198)*M197</f>
        <v>0</v>
      </c>
      <c r="U198" s="10">
        <f>SUM(Q198:Q198)*M197</f>
        <v>0</v>
      </c>
      <c r="V198" s="10">
        <f>SUM(R198:R198)*M197</f>
        <v>0</v>
      </c>
      <c r="W198" s="11">
        <f t="shared" si="547"/>
        <v>0</v>
      </c>
      <c r="X198" s="180"/>
      <c r="Y198" s="180"/>
      <c r="Z198" s="180"/>
      <c r="AA198" s="180"/>
      <c r="AB198" s="181"/>
      <c r="AC198" s="270"/>
      <c r="AD198" s="183"/>
      <c r="AE198" s="103"/>
      <c r="AF198" s="185"/>
      <c r="AG198" s="187"/>
      <c r="AH198" s="201"/>
      <c r="AI198" s="276"/>
      <c r="AJ198" s="189"/>
    </row>
    <row r="199" spans="1:36" s="68" customFormat="1" ht="24.95" customHeight="1" thickBot="1" x14ac:dyDescent="0.25">
      <c r="A199" s="548"/>
      <c r="B199" s="549"/>
      <c r="C199" s="160"/>
      <c r="D199" s="162"/>
      <c r="E199" s="165"/>
      <c r="F199" s="168"/>
      <c r="G199" s="170"/>
      <c r="H199" s="172"/>
      <c r="I199" s="174"/>
      <c r="J199" s="174"/>
      <c r="K199" s="176"/>
      <c r="L199" s="179" t="s">
        <v>254</v>
      </c>
      <c r="M199" s="155">
        <v>0.25</v>
      </c>
      <c r="N199" s="4" t="s">
        <v>32</v>
      </c>
      <c r="O199" s="43">
        <v>0</v>
      </c>
      <c r="P199" s="44">
        <v>0.05</v>
      </c>
      <c r="Q199" s="44">
        <v>0.2</v>
      </c>
      <c r="R199" s="45">
        <v>1</v>
      </c>
      <c r="S199" s="5">
        <f>SUM(O199:O199)*M199</f>
        <v>0</v>
      </c>
      <c r="T199" s="5">
        <f>SUM(P199:P199)*M199</f>
        <v>1.2500000000000001E-2</v>
      </c>
      <c r="U199" s="5">
        <f>SUM(Q199:Q199)*M199</f>
        <v>0.05</v>
      </c>
      <c r="V199" s="5">
        <f>SUM(R199:R199)*M199</f>
        <v>0.25</v>
      </c>
      <c r="W199" s="6">
        <f t="shared" si="547"/>
        <v>0.25</v>
      </c>
      <c r="X199" s="180"/>
      <c r="Y199" s="180"/>
      <c r="Z199" s="180"/>
      <c r="AA199" s="180"/>
      <c r="AB199" s="181"/>
      <c r="AC199" s="270"/>
      <c r="AD199" s="183"/>
      <c r="AE199" s="101" t="str">
        <f t="shared" ref="AE199" si="557">+IF(P200&gt;P199,"SUPERADA",IF(P200=P199,"EQUILIBRADA",IF(P200&lt;P199,"PARA MEJORAR")))</f>
        <v>PARA MEJORAR</v>
      </c>
      <c r="AF199" s="185"/>
      <c r="AG199" s="187"/>
      <c r="AH199" s="201"/>
      <c r="AI199" s="276"/>
      <c r="AJ199" s="189"/>
    </row>
    <row r="200" spans="1:36" s="68" customFormat="1" ht="24.95" customHeight="1" thickBot="1" x14ac:dyDescent="0.25">
      <c r="A200" s="548"/>
      <c r="B200" s="549"/>
      <c r="C200" s="160"/>
      <c r="D200" s="162"/>
      <c r="E200" s="165"/>
      <c r="F200" s="168"/>
      <c r="G200" s="170"/>
      <c r="H200" s="172"/>
      <c r="I200" s="174"/>
      <c r="J200" s="174"/>
      <c r="K200" s="176"/>
      <c r="L200" s="179"/>
      <c r="M200" s="155"/>
      <c r="N200" s="7" t="s">
        <v>34</v>
      </c>
      <c r="O200" s="46">
        <v>0</v>
      </c>
      <c r="P200" s="8">
        <v>0</v>
      </c>
      <c r="Q200" s="8">
        <v>0</v>
      </c>
      <c r="R200" s="9">
        <v>0</v>
      </c>
      <c r="S200" s="10">
        <f>SUM(O200:O200)*M199</f>
        <v>0</v>
      </c>
      <c r="T200" s="10">
        <f>SUM(P200:P200)*M199</f>
        <v>0</v>
      </c>
      <c r="U200" s="10">
        <f>SUM(Q200:Q200)*M199</f>
        <v>0</v>
      </c>
      <c r="V200" s="10">
        <f>SUM(R200:R200)*M199</f>
        <v>0</v>
      </c>
      <c r="W200" s="11">
        <f t="shared" si="547"/>
        <v>0</v>
      </c>
      <c r="X200" s="180"/>
      <c r="Y200" s="180"/>
      <c r="Z200" s="180"/>
      <c r="AA200" s="180"/>
      <c r="AB200" s="181"/>
      <c r="AC200" s="270"/>
      <c r="AD200" s="183"/>
      <c r="AE200" s="103"/>
      <c r="AF200" s="185"/>
      <c r="AG200" s="187"/>
      <c r="AH200" s="201"/>
      <c r="AI200" s="276"/>
      <c r="AJ200" s="189"/>
    </row>
    <row r="201" spans="1:36" s="68" customFormat="1" ht="24.95" customHeight="1" thickBot="1" x14ac:dyDescent="0.25">
      <c r="A201" s="548"/>
      <c r="B201" s="549"/>
      <c r="C201" s="160"/>
      <c r="D201" s="162"/>
      <c r="E201" s="165"/>
      <c r="F201" s="168"/>
      <c r="G201" s="170"/>
      <c r="H201" s="172"/>
      <c r="I201" s="174"/>
      <c r="J201" s="174"/>
      <c r="K201" s="176"/>
      <c r="L201" s="179" t="s">
        <v>255</v>
      </c>
      <c r="M201" s="155">
        <v>0.25</v>
      </c>
      <c r="N201" s="4" t="s">
        <v>32</v>
      </c>
      <c r="O201" s="43">
        <v>0</v>
      </c>
      <c r="P201" s="44">
        <v>0.05</v>
      </c>
      <c r="Q201" s="44">
        <v>0.2</v>
      </c>
      <c r="R201" s="45">
        <v>1</v>
      </c>
      <c r="S201" s="5">
        <f>SUM(O201:O201)*M201</f>
        <v>0</v>
      </c>
      <c r="T201" s="5">
        <f>SUM(P201:P201)*M201</f>
        <v>1.2500000000000001E-2</v>
      </c>
      <c r="U201" s="5">
        <f>SUM(Q201:Q201)*M201</f>
        <v>0.05</v>
      </c>
      <c r="V201" s="5">
        <f>SUM(R201:R201)*M201</f>
        <v>0.25</v>
      </c>
      <c r="W201" s="6">
        <f t="shared" si="547"/>
        <v>0.25</v>
      </c>
      <c r="X201" s="180"/>
      <c r="Y201" s="180"/>
      <c r="Z201" s="180"/>
      <c r="AA201" s="180"/>
      <c r="AB201" s="181"/>
      <c r="AC201" s="270"/>
      <c r="AD201" s="183"/>
      <c r="AE201" s="101" t="str">
        <f t="shared" ref="AE201" si="558">+IF(P202&gt;P201,"SUPERADA",IF(P202=P201,"EQUILIBRADA",IF(P202&lt;P201,"PARA MEJORAR")))</f>
        <v>PARA MEJORAR</v>
      </c>
      <c r="AF201" s="185"/>
      <c r="AG201" s="187"/>
      <c r="AH201" s="201"/>
      <c r="AI201" s="276"/>
      <c r="AJ201" s="189"/>
    </row>
    <row r="202" spans="1:36" s="68" customFormat="1" ht="24.95" customHeight="1" thickBot="1" x14ac:dyDescent="0.25">
      <c r="A202" s="548"/>
      <c r="B202" s="549"/>
      <c r="C202" s="160"/>
      <c r="D202" s="162"/>
      <c r="E202" s="165"/>
      <c r="F202" s="168"/>
      <c r="G202" s="170"/>
      <c r="H202" s="172"/>
      <c r="I202" s="174"/>
      <c r="J202" s="174"/>
      <c r="K202" s="176"/>
      <c r="L202" s="179"/>
      <c r="M202" s="155"/>
      <c r="N202" s="7" t="s">
        <v>34</v>
      </c>
      <c r="O202" s="46">
        <v>0</v>
      </c>
      <c r="P202" s="8">
        <v>0</v>
      </c>
      <c r="Q202" s="8">
        <v>0</v>
      </c>
      <c r="R202" s="9">
        <v>0</v>
      </c>
      <c r="S202" s="10">
        <f>SUM(O202:O202)*M201</f>
        <v>0</v>
      </c>
      <c r="T202" s="10">
        <f>SUM(P202:P202)*M201</f>
        <v>0</v>
      </c>
      <c r="U202" s="10">
        <f>SUM(Q202:Q202)*M201</f>
        <v>0</v>
      </c>
      <c r="V202" s="10">
        <f>SUM(R202:R202)*M201</f>
        <v>0</v>
      </c>
      <c r="W202" s="11">
        <f t="shared" si="547"/>
        <v>0</v>
      </c>
      <c r="X202" s="180"/>
      <c r="Y202" s="180"/>
      <c r="Z202" s="180"/>
      <c r="AA202" s="180"/>
      <c r="AB202" s="181"/>
      <c r="AC202" s="270"/>
      <c r="AD202" s="183"/>
      <c r="AE202" s="103"/>
      <c r="AF202" s="185"/>
      <c r="AG202" s="187"/>
      <c r="AH202" s="201"/>
      <c r="AI202" s="276"/>
      <c r="AJ202" s="189"/>
    </row>
    <row r="203" spans="1:36" s="68" customFormat="1" ht="35.1" customHeight="1" thickBot="1" x14ac:dyDescent="0.25">
      <c r="A203" s="548"/>
      <c r="B203" s="549"/>
      <c r="C203" s="160"/>
      <c r="D203" s="162"/>
      <c r="E203" s="165"/>
      <c r="F203" s="168"/>
      <c r="G203" s="170"/>
      <c r="H203" s="172"/>
      <c r="I203" s="174"/>
      <c r="J203" s="174"/>
      <c r="K203" s="176"/>
      <c r="L203" s="179" t="s">
        <v>256</v>
      </c>
      <c r="M203" s="155">
        <v>0.2</v>
      </c>
      <c r="N203" s="4" t="s">
        <v>32</v>
      </c>
      <c r="O203" s="43">
        <v>0</v>
      </c>
      <c r="P203" s="44">
        <v>0</v>
      </c>
      <c r="Q203" s="44">
        <v>0</v>
      </c>
      <c r="R203" s="45">
        <v>1</v>
      </c>
      <c r="S203" s="5">
        <f>SUM(O203:O203)*M203</f>
        <v>0</v>
      </c>
      <c r="T203" s="5">
        <f>SUM(P203:P203)*M203</f>
        <v>0</v>
      </c>
      <c r="U203" s="5">
        <f>SUM(Q203:Q203)*M203</f>
        <v>0</v>
      </c>
      <c r="V203" s="5">
        <f>SUM(R203:R203)*M203</f>
        <v>0.2</v>
      </c>
      <c r="W203" s="6">
        <f t="shared" si="547"/>
        <v>0.2</v>
      </c>
      <c r="X203" s="180"/>
      <c r="Y203" s="180"/>
      <c r="Z203" s="180"/>
      <c r="AA203" s="180"/>
      <c r="AB203" s="181"/>
      <c r="AC203" s="270"/>
      <c r="AD203" s="183"/>
      <c r="AE203" s="101" t="str">
        <f t="shared" ref="AE203" si="559">+IF(P204&gt;P203,"SUPERADA",IF(P204=P203,"EQUILIBRADA",IF(P204&lt;P203,"PARA MEJORAR")))</f>
        <v>EQUILIBRADA</v>
      </c>
      <c r="AF203" s="185"/>
      <c r="AG203" s="187"/>
      <c r="AH203" s="201"/>
      <c r="AI203" s="276"/>
      <c r="AJ203" s="189"/>
    </row>
    <row r="204" spans="1:36" s="68" customFormat="1" ht="35.1" customHeight="1" thickBot="1" x14ac:dyDescent="0.25">
      <c r="A204" s="548"/>
      <c r="B204" s="549"/>
      <c r="C204" s="160"/>
      <c r="D204" s="163"/>
      <c r="E204" s="166"/>
      <c r="F204" s="169"/>
      <c r="G204" s="170"/>
      <c r="H204" s="173"/>
      <c r="I204" s="174"/>
      <c r="J204" s="174"/>
      <c r="K204" s="177"/>
      <c r="L204" s="504"/>
      <c r="M204" s="233"/>
      <c r="N204" s="7" t="s">
        <v>34</v>
      </c>
      <c r="O204" s="46">
        <v>0</v>
      </c>
      <c r="P204" s="8">
        <v>0</v>
      </c>
      <c r="Q204" s="8">
        <v>0</v>
      </c>
      <c r="R204" s="9">
        <v>0</v>
      </c>
      <c r="S204" s="10">
        <f>SUM(O204:O204)*M203</f>
        <v>0</v>
      </c>
      <c r="T204" s="10">
        <f>SUM(P204:P204)*M203</f>
        <v>0</v>
      </c>
      <c r="U204" s="10">
        <f>SUM(Q204:Q204)*M203</f>
        <v>0</v>
      </c>
      <c r="V204" s="10">
        <f>SUM(R204:R204)*M203</f>
        <v>0</v>
      </c>
      <c r="W204" s="11">
        <f t="shared" si="547"/>
        <v>0</v>
      </c>
      <c r="X204" s="180"/>
      <c r="Y204" s="180"/>
      <c r="Z204" s="180"/>
      <c r="AA204" s="180"/>
      <c r="AB204" s="181"/>
      <c r="AC204" s="270"/>
      <c r="AD204" s="184"/>
      <c r="AE204" s="103"/>
      <c r="AF204" s="185"/>
      <c r="AG204" s="188"/>
      <c r="AH204" s="201"/>
      <c r="AI204" s="276"/>
      <c r="AJ204" s="189"/>
    </row>
    <row r="205" spans="1:36" s="68" customFormat="1" ht="20.100000000000001" customHeight="1" x14ac:dyDescent="0.2">
      <c r="A205" s="1232" t="s">
        <v>193</v>
      </c>
      <c r="B205" s="1231" t="s">
        <v>901</v>
      </c>
      <c r="C205" s="92"/>
      <c r="D205" s="1151" t="s">
        <v>257</v>
      </c>
      <c r="E205" s="1163">
        <v>19</v>
      </c>
      <c r="F205" s="1164" t="s">
        <v>258</v>
      </c>
      <c r="G205" s="1152" t="s">
        <v>259</v>
      </c>
      <c r="H205" s="1165"/>
      <c r="I205" s="1168" t="s">
        <v>260</v>
      </c>
      <c r="J205" s="1168" t="s">
        <v>261</v>
      </c>
      <c r="K205" s="1168"/>
      <c r="L205" s="1178" t="s">
        <v>262</v>
      </c>
      <c r="M205" s="1179">
        <v>0.25</v>
      </c>
      <c r="N205" s="4" t="s">
        <v>32</v>
      </c>
      <c r="O205" s="43">
        <v>0.1</v>
      </c>
      <c r="P205" s="44">
        <v>0.3</v>
      </c>
      <c r="Q205" s="44">
        <v>0.6</v>
      </c>
      <c r="R205" s="45">
        <v>1</v>
      </c>
      <c r="S205" s="5">
        <f>SUM(O205:O205)*M205</f>
        <v>2.5000000000000001E-2</v>
      </c>
      <c r="T205" s="5">
        <f t="shared" ref="T205" si="560">SUM(P205:P205)*M205</f>
        <v>7.4999999999999997E-2</v>
      </c>
      <c r="U205" s="5">
        <f t="shared" ref="U205" si="561">SUM(Q205:Q205)*M205</f>
        <v>0.15</v>
      </c>
      <c r="V205" s="5">
        <f t="shared" ref="V205" si="562">SUM(R205:R205)*M205</f>
        <v>0.25</v>
      </c>
      <c r="W205" s="6">
        <f t="shared" ref="W205:W260" si="563">MAX(S205:V205)</f>
        <v>0.25</v>
      </c>
      <c r="X205" s="1171">
        <f>+T206+T208+T210+T212</f>
        <v>0</v>
      </c>
      <c r="Y205" s="1171">
        <f>+U206+U208+U210+U212</f>
        <v>0</v>
      </c>
      <c r="Z205" s="1171">
        <f>+V206+V208+V210+V212</f>
        <v>0</v>
      </c>
      <c r="AA205" s="1253">
        <f>+W206+W208+W210+W212</f>
        <v>0</v>
      </c>
      <c r="AB205" s="1248">
        <f>MAX(X205:AA212)</f>
        <v>0</v>
      </c>
      <c r="AC205" s="1118" t="s">
        <v>897</v>
      </c>
      <c r="AD205" s="1149" t="s">
        <v>861</v>
      </c>
      <c r="AE205" s="101" t="str">
        <f t="shared" ref="AE205" si="564">+IF(P206&gt;P205,"SUPERADA",IF(P206=P205,"EQUILIBRADA",IF(P206&lt;P205,"PARA MEJORAR")))</f>
        <v>PARA MEJORAR</v>
      </c>
      <c r="AF205" s="1166"/>
      <c r="AG205" s="1151"/>
      <c r="AH205" s="1231"/>
      <c r="AI205" s="976" t="s">
        <v>898</v>
      </c>
      <c r="AJ205" s="142" t="s">
        <v>919</v>
      </c>
    </row>
    <row r="206" spans="1:36" s="68" customFormat="1" ht="20.100000000000001" customHeight="1" thickBot="1" x14ac:dyDescent="0.25">
      <c r="A206" s="548"/>
      <c r="B206" s="1231"/>
      <c r="C206" s="92"/>
      <c r="D206" s="1151"/>
      <c r="E206" s="1163"/>
      <c r="F206" s="1164"/>
      <c r="G206" s="1153"/>
      <c r="H206" s="1166"/>
      <c r="I206" s="1169"/>
      <c r="J206" s="1169"/>
      <c r="K206" s="1169"/>
      <c r="L206" s="1177"/>
      <c r="M206" s="1180"/>
      <c r="N206" s="7" t="s">
        <v>34</v>
      </c>
      <c r="O206" s="46">
        <v>0</v>
      </c>
      <c r="P206" s="8">
        <v>0</v>
      </c>
      <c r="Q206" s="8">
        <v>0</v>
      </c>
      <c r="R206" s="9">
        <v>0</v>
      </c>
      <c r="S206" s="10">
        <f t="shared" ref="S206" si="565">SUM(O206:O206)*M205</f>
        <v>0</v>
      </c>
      <c r="T206" s="10">
        <f t="shared" ref="T206" si="566">SUM(P206:P206)*M205</f>
        <v>0</v>
      </c>
      <c r="U206" s="10">
        <f t="shared" ref="U206" si="567">SUM(Q206:Q206)*M205</f>
        <v>0</v>
      </c>
      <c r="V206" s="10">
        <f t="shared" ref="V206" si="568">SUM(R206:R206)*M205</f>
        <v>0</v>
      </c>
      <c r="W206" s="11">
        <f t="shared" si="563"/>
        <v>0</v>
      </c>
      <c r="X206" s="1162"/>
      <c r="Y206" s="1162"/>
      <c r="Z206" s="1162"/>
      <c r="AA206" s="1192"/>
      <c r="AB206" s="1182"/>
      <c r="AC206" s="270"/>
      <c r="AD206" s="1150"/>
      <c r="AE206" s="103"/>
      <c r="AF206" s="1166"/>
      <c r="AG206" s="1151"/>
      <c r="AH206" s="1231"/>
      <c r="AI206" s="977"/>
      <c r="AJ206" s="143"/>
    </row>
    <row r="207" spans="1:36" s="68" customFormat="1" ht="20.100000000000001" customHeight="1" x14ac:dyDescent="0.2">
      <c r="A207" s="548"/>
      <c r="B207" s="1231"/>
      <c r="C207" s="92"/>
      <c r="D207" s="1151"/>
      <c r="E207" s="1163"/>
      <c r="F207" s="1164"/>
      <c r="G207" s="1153"/>
      <c r="H207" s="1166"/>
      <c r="I207" s="1169"/>
      <c r="J207" s="1169"/>
      <c r="K207" s="1169"/>
      <c r="L207" s="1176" t="s">
        <v>263</v>
      </c>
      <c r="M207" s="1222">
        <v>0.25</v>
      </c>
      <c r="N207" s="4" t="s">
        <v>32</v>
      </c>
      <c r="O207" s="43">
        <v>0.1</v>
      </c>
      <c r="P207" s="44">
        <v>0.3</v>
      </c>
      <c r="Q207" s="44">
        <v>0.6</v>
      </c>
      <c r="R207" s="45">
        <v>1</v>
      </c>
      <c r="S207" s="5">
        <f>SUM(O207:O207)*M207</f>
        <v>2.5000000000000001E-2</v>
      </c>
      <c r="T207" s="5">
        <f t="shared" ref="T207" si="569">SUM(P207:P207)*M207</f>
        <v>7.4999999999999997E-2</v>
      </c>
      <c r="U207" s="5">
        <f t="shared" ref="U207" si="570">SUM(Q207:Q207)*M207</f>
        <v>0.15</v>
      </c>
      <c r="V207" s="5">
        <f t="shared" ref="V207" si="571">SUM(R207:R207)*M207</f>
        <v>0.25</v>
      </c>
      <c r="W207" s="6">
        <f t="shared" si="563"/>
        <v>0.25</v>
      </c>
      <c r="X207" s="1162"/>
      <c r="Y207" s="1162"/>
      <c r="Z207" s="1162"/>
      <c r="AA207" s="1192"/>
      <c r="AB207" s="1182"/>
      <c r="AC207" s="270"/>
      <c r="AD207" s="1146" t="s">
        <v>861</v>
      </c>
      <c r="AE207" s="101" t="str">
        <f t="shared" ref="AE207" si="572">+IF(P208&gt;P207,"SUPERADA",IF(P208=P207,"EQUILIBRADA",IF(P208&lt;P207,"PARA MEJORAR")))</f>
        <v>PARA MEJORAR</v>
      </c>
      <c r="AF207" s="1166"/>
      <c r="AG207" s="1151"/>
      <c r="AH207" s="1231"/>
      <c r="AI207" s="977"/>
      <c r="AJ207" s="143"/>
    </row>
    <row r="208" spans="1:36" s="68" customFormat="1" ht="20.100000000000001" customHeight="1" thickBot="1" x14ac:dyDescent="0.25">
      <c r="A208" s="548"/>
      <c r="B208" s="1231"/>
      <c r="C208" s="92"/>
      <c r="D208" s="1151"/>
      <c r="E208" s="1163"/>
      <c r="F208" s="1164"/>
      <c r="G208" s="1153"/>
      <c r="H208" s="1166"/>
      <c r="I208" s="1169"/>
      <c r="J208" s="1169"/>
      <c r="K208" s="1169"/>
      <c r="L208" s="1177"/>
      <c r="M208" s="1180"/>
      <c r="N208" s="7" t="s">
        <v>34</v>
      </c>
      <c r="O208" s="46">
        <v>0</v>
      </c>
      <c r="P208" s="8">
        <v>0</v>
      </c>
      <c r="Q208" s="8">
        <v>0</v>
      </c>
      <c r="R208" s="9">
        <v>0</v>
      </c>
      <c r="S208" s="10">
        <f t="shared" ref="S208" si="573">SUM(O208:O208)*M207</f>
        <v>0</v>
      </c>
      <c r="T208" s="10">
        <f t="shared" ref="T208" si="574">SUM(P208:P208)*M207</f>
        <v>0</v>
      </c>
      <c r="U208" s="10">
        <f t="shared" ref="U208" si="575">SUM(Q208:Q208)*M207</f>
        <v>0</v>
      </c>
      <c r="V208" s="10">
        <f t="shared" ref="V208" si="576">SUM(R208:R208)*M207</f>
        <v>0</v>
      </c>
      <c r="W208" s="11">
        <f t="shared" si="563"/>
        <v>0</v>
      </c>
      <c r="X208" s="1162"/>
      <c r="Y208" s="1162"/>
      <c r="Z208" s="1162"/>
      <c r="AA208" s="1192"/>
      <c r="AB208" s="1182"/>
      <c r="AC208" s="270"/>
      <c r="AD208" s="1150"/>
      <c r="AE208" s="103"/>
      <c r="AF208" s="1166"/>
      <c r="AG208" s="1151"/>
      <c r="AH208" s="1231"/>
      <c r="AI208" s="977"/>
      <c r="AJ208" s="143"/>
    </row>
    <row r="209" spans="1:36" s="68" customFormat="1" ht="20.100000000000001" customHeight="1" x14ac:dyDescent="0.2">
      <c r="A209" s="548"/>
      <c r="B209" s="1231"/>
      <c r="C209" s="92"/>
      <c r="D209" s="1151"/>
      <c r="E209" s="1163"/>
      <c r="F209" s="1164"/>
      <c r="G209" s="1153"/>
      <c r="H209" s="1166"/>
      <c r="I209" s="1169"/>
      <c r="J209" s="1169"/>
      <c r="K209" s="1169"/>
      <c r="L209" s="1176" t="s">
        <v>264</v>
      </c>
      <c r="M209" s="1222">
        <v>0.25</v>
      </c>
      <c r="N209" s="4" t="s">
        <v>32</v>
      </c>
      <c r="O209" s="43">
        <v>0.1</v>
      </c>
      <c r="P209" s="44">
        <v>0.3</v>
      </c>
      <c r="Q209" s="44">
        <v>0.6</v>
      </c>
      <c r="R209" s="45">
        <v>1</v>
      </c>
      <c r="S209" s="5">
        <f>SUM(O209:O209)*M209</f>
        <v>2.5000000000000001E-2</v>
      </c>
      <c r="T209" s="5">
        <f t="shared" ref="T209" si="577">SUM(P209:P209)*M209</f>
        <v>7.4999999999999997E-2</v>
      </c>
      <c r="U209" s="5">
        <f t="shared" ref="U209" si="578">SUM(Q209:Q209)*M209</f>
        <v>0.15</v>
      </c>
      <c r="V209" s="5">
        <f t="shared" ref="V209" si="579">SUM(R209:R209)*M209</f>
        <v>0.25</v>
      </c>
      <c r="W209" s="6">
        <f t="shared" si="563"/>
        <v>0.25</v>
      </c>
      <c r="X209" s="1162"/>
      <c r="Y209" s="1162"/>
      <c r="Z209" s="1162"/>
      <c r="AA209" s="1192"/>
      <c r="AB209" s="1182"/>
      <c r="AC209" s="270"/>
      <c r="AD209" s="1146" t="s">
        <v>862</v>
      </c>
      <c r="AE209" s="101" t="str">
        <f t="shared" ref="AE209" si="580">+IF(P210&gt;P209,"SUPERADA",IF(P210=P209,"EQUILIBRADA",IF(P210&lt;P209,"PARA MEJORAR")))</f>
        <v>PARA MEJORAR</v>
      </c>
      <c r="AF209" s="1166"/>
      <c r="AG209" s="1151"/>
      <c r="AH209" s="1231"/>
      <c r="AI209" s="977"/>
      <c r="AJ209" s="143"/>
    </row>
    <row r="210" spans="1:36" s="68" customFormat="1" ht="20.100000000000001" customHeight="1" thickBot="1" x14ac:dyDescent="0.25">
      <c r="A210" s="548"/>
      <c r="B210" s="1231"/>
      <c r="C210" s="92"/>
      <c r="D210" s="1151"/>
      <c r="E210" s="1163"/>
      <c r="F210" s="1164"/>
      <c r="G210" s="1153"/>
      <c r="H210" s="1166"/>
      <c r="I210" s="1169"/>
      <c r="J210" s="1169"/>
      <c r="K210" s="1169"/>
      <c r="L210" s="1177"/>
      <c r="M210" s="1180"/>
      <c r="N210" s="7" t="s">
        <v>34</v>
      </c>
      <c r="O210" s="46">
        <v>0</v>
      </c>
      <c r="P210" s="8">
        <v>0</v>
      </c>
      <c r="Q210" s="8">
        <v>0</v>
      </c>
      <c r="R210" s="9">
        <v>0</v>
      </c>
      <c r="S210" s="10">
        <f t="shared" ref="S210" si="581">SUM(O210:O210)*M209</f>
        <v>0</v>
      </c>
      <c r="T210" s="10">
        <f t="shared" ref="T210" si="582">SUM(P210:P210)*M209</f>
        <v>0</v>
      </c>
      <c r="U210" s="10">
        <f t="shared" ref="U210" si="583">SUM(Q210:Q210)*M209</f>
        <v>0</v>
      </c>
      <c r="V210" s="10">
        <f t="shared" ref="V210" si="584">SUM(R210:R210)*M209</f>
        <v>0</v>
      </c>
      <c r="W210" s="11">
        <f t="shared" si="563"/>
        <v>0</v>
      </c>
      <c r="X210" s="1162"/>
      <c r="Y210" s="1162"/>
      <c r="Z210" s="1162"/>
      <c r="AA210" s="1192"/>
      <c r="AB210" s="1182"/>
      <c r="AC210" s="270"/>
      <c r="AD210" s="1150"/>
      <c r="AE210" s="103"/>
      <c r="AF210" s="1166"/>
      <c r="AG210" s="1151"/>
      <c r="AH210" s="1231"/>
      <c r="AI210" s="977"/>
      <c r="AJ210" s="143"/>
    </row>
    <row r="211" spans="1:36" s="68" customFormat="1" ht="20.100000000000001" customHeight="1" x14ac:dyDescent="0.2">
      <c r="A211" s="548"/>
      <c r="B211" s="1231"/>
      <c r="C211" s="92"/>
      <c r="D211" s="1151"/>
      <c r="E211" s="1163"/>
      <c r="F211" s="1164"/>
      <c r="G211" s="1153"/>
      <c r="H211" s="1166"/>
      <c r="I211" s="1169"/>
      <c r="J211" s="1169"/>
      <c r="K211" s="1169"/>
      <c r="L211" s="1176" t="s">
        <v>265</v>
      </c>
      <c r="M211" s="1222">
        <v>0.25</v>
      </c>
      <c r="N211" s="4" t="s">
        <v>32</v>
      </c>
      <c r="O211" s="43">
        <v>0.1</v>
      </c>
      <c r="P211" s="44">
        <v>0.3</v>
      </c>
      <c r="Q211" s="44">
        <v>0.6</v>
      </c>
      <c r="R211" s="45">
        <v>1</v>
      </c>
      <c r="S211" s="5">
        <f>SUM(O211:O211)*M211</f>
        <v>2.5000000000000001E-2</v>
      </c>
      <c r="T211" s="5">
        <f t="shared" ref="T211" si="585">SUM(P211:P211)*M211</f>
        <v>7.4999999999999997E-2</v>
      </c>
      <c r="U211" s="5">
        <f t="shared" ref="U211" si="586">SUM(Q211:Q211)*M211</f>
        <v>0.15</v>
      </c>
      <c r="V211" s="5">
        <f t="shared" ref="V211" si="587">SUM(R211:R211)*M211</f>
        <v>0.25</v>
      </c>
      <c r="W211" s="6">
        <f t="shared" si="563"/>
        <v>0.25</v>
      </c>
      <c r="X211" s="1162"/>
      <c r="Y211" s="1162"/>
      <c r="Z211" s="1162"/>
      <c r="AA211" s="1192"/>
      <c r="AB211" s="1182"/>
      <c r="AC211" s="270"/>
      <c r="AD211" s="1146" t="s">
        <v>863</v>
      </c>
      <c r="AE211" s="101" t="str">
        <f t="shared" ref="AE211" si="588">+IF(P212&gt;P211,"SUPERADA",IF(P212=P211,"EQUILIBRADA",IF(P212&lt;P211,"PARA MEJORAR")))</f>
        <v>PARA MEJORAR</v>
      </c>
      <c r="AF211" s="1166"/>
      <c r="AG211" s="1151"/>
      <c r="AH211" s="1231"/>
      <c r="AI211" s="977"/>
      <c r="AJ211" s="143"/>
    </row>
    <row r="212" spans="1:36" s="68" customFormat="1" ht="20.100000000000001" customHeight="1" thickBot="1" x14ac:dyDescent="0.25">
      <c r="A212" s="548"/>
      <c r="B212" s="1231"/>
      <c r="C212" s="92"/>
      <c r="D212" s="1151"/>
      <c r="E212" s="1163"/>
      <c r="F212" s="1164"/>
      <c r="G212" s="1154"/>
      <c r="H212" s="1167"/>
      <c r="I212" s="1170"/>
      <c r="J212" s="1170"/>
      <c r="K212" s="1170"/>
      <c r="L212" s="1221"/>
      <c r="M212" s="1223"/>
      <c r="N212" s="7" t="s">
        <v>34</v>
      </c>
      <c r="O212" s="46">
        <v>0</v>
      </c>
      <c r="P212" s="8">
        <v>0</v>
      </c>
      <c r="Q212" s="8">
        <v>0</v>
      </c>
      <c r="R212" s="9">
        <v>0</v>
      </c>
      <c r="S212" s="10">
        <f t="shared" ref="S212" si="589">SUM(O212:O212)*M211</f>
        <v>0</v>
      </c>
      <c r="T212" s="10">
        <f t="shared" ref="T212" si="590">SUM(P212:P212)*M211</f>
        <v>0</v>
      </c>
      <c r="U212" s="10">
        <f t="shared" ref="U212" si="591">SUM(Q212:Q212)*M211</f>
        <v>0</v>
      </c>
      <c r="V212" s="10">
        <f t="shared" ref="V212" si="592">SUM(R212:R212)*M211</f>
        <v>0</v>
      </c>
      <c r="W212" s="11">
        <f t="shared" si="563"/>
        <v>0</v>
      </c>
      <c r="X212" s="1162"/>
      <c r="Y212" s="1162"/>
      <c r="Z212" s="1162"/>
      <c r="AA212" s="1192"/>
      <c r="AB212" s="1182"/>
      <c r="AC212" s="270"/>
      <c r="AD212" s="1148"/>
      <c r="AE212" s="103"/>
      <c r="AF212" s="1166"/>
      <c r="AG212" s="1151"/>
      <c r="AH212" s="1231"/>
      <c r="AI212" s="977"/>
      <c r="AJ212" s="144"/>
    </row>
    <row r="213" spans="1:36" s="68" customFormat="1" ht="20.100000000000001" customHeight="1" x14ac:dyDescent="0.2">
      <c r="A213" s="548"/>
      <c r="B213" s="1231"/>
      <c r="C213" s="92"/>
      <c r="D213" s="1151"/>
      <c r="E213" s="1163"/>
      <c r="F213" s="1164"/>
      <c r="G213" s="1152" t="s">
        <v>266</v>
      </c>
      <c r="H213" s="1155"/>
      <c r="I213" s="1158" t="s">
        <v>267</v>
      </c>
      <c r="J213" s="1158" t="s">
        <v>261</v>
      </c>
      <c r="K213" s="1158"/>
      <c r="L213" s="1178" t="s">
        <v>268</v>
      </c>
      <c r="M213" s="1179">
        <v>0.2</v>
      </c>
      <c r="N213" s="4" t="s">
        <v>32</v>
      </c>
      <c r="O213" s="43">
        <v>0.25</v>
      </c>
      <c r="P213" s="44">
        <v>0.5</v>
      </c>
      <c r="Q213" s="44">
        <v>0.75</v>
      </c>
      <c r="R213" s="45">
        <v>1</v>
      </c>
      <c r="S213" s="5">
        <f>SUM(O213:O213)*M213</f>
        <v>0.05</v>
      </c>
      <c r="T213" s="5">
        <f t="shared" ref="T213" si="593">SUM(P213:P213)*M213</f>
        <v>0.1</v>
      </c>
      <c r="U213" s="5">
        <f t="shared" ref="U213" si="594">SUM(Q213:Q213)*M213</f>
        <v>0.15000000000000002</v>
      </c>
      <c r="V213" s="5">
        <f t="shared" ref="V213" si="595">SUM(R213:R213)*M213</f>
        <v>0.2</v>
      </c>
      <c r="W213" s="6">
        <f t="shared" si="563"/>
        <v>0.2</v>
      </c>
      <c r="X213" s="1161">
        <f>+T214+T216+T218+T220+T222+T224</f>
        <v>0</v>
      </c>
      <c r="Y213" s="1161">
        <f>+U214+U216+U218+U220+U222+U224</f>
        <v>0</v>
      </c>
      <c r="Z213" s="1161">
        <f>+V214+V216+V218+V220+V222+V224</f>
        <v>0</v>
      </c>
      <c r="AA213" s="1191">
        <f>+W214+W216+W218+W220+W222+W224</f>
        <v>0</v>
      </c>
      <c r="AB213" s="1181">
        <f>MAX(X213:AA224)</f>
        <v>0</v>
      </c>
      <c r="AC213" s="270"/>
      <c r="AD213" s="1149" t="s">
        <v>864</v>
      </c>
      <c r="AE213" s="101" t="str">
        <f t="shared" ref="AE213" si="596">+IF(P214&gt;P213,"SUPERADA",IF(P214=P213,"EQUILIBRADA",IF(P214&lt;P213,"PARA MEJORAR")))</f>
        <v>PARA MEJORAR</v>
      </c>
      <c r="AF213" s="1166"/>
      <c r="AG213" s="1151"/>
      <c r="AH213" s="1231"/>
      <c r="AI213" s="977"/>
      <c r="AJ213" s="145" t="s">
        <v>920</v>
      </c>
    </row>
    <row r="214" spans="1:36" s="68" customFormat="1" ht="20.100000000000001" customHeight="1" thickBot="1" x14ac:dyDescent="0.25">
      <c r="A214" s="548"/>
      <c r="B214" s="1231"/>
      <c r="C214" s="92"/>
      <c r="D214" s="1151"/>
      <c r="E214" s="1163"/>
      <c r="F214" s="1164"/>
      <c r="G214" s="1153"/>
      <c r="H214" s="1156"/>
      <c r="I214" s="1159"/>
      <c r="J214" s="1159"/>
      <c r="K214" s="1159"/>
      <c r="L214" s="1177"/>
      <c r="M214" s="1180"/>
      <c r="N214" s="7" t="s">
        <v>34</v>
      </c>
      <c r="O214" s="46">
        <v>0</v>
      </c>
      <c r="P214" s="8">
        <v>0</v>
      </c>
      <c r="Q214" s="8">
        <v>0</v>
      </c>
      <c r="R214" s="9">
        <v>0</v>
      </c>
      <c r="S214" s="10">
        <f t="shared" ref="S214" si="597">SUM(O214:O214)*M213</f>
        <v>0</v>
      </c>
      <c r="T214" s="10">
        <f t="shared" ref="T214" si="598">SUM(P214:P214)*M213</f>
        <v>0</v>
      </c>
      <c r="U214" s="10">
        <f t="shared" ref="U214" si="599">SUM(Q214:Q214)*M213</f>
        <v>0</v>
      </c>
      <c r="V214" s="10">
        <f t="shared" ref="V214" si="600">SUM(R214:R214)*M213</f>
        <v>0</v>
      </c>
      <c r="W214" s="11">
        <f t="shared" si="563"/>
        <v>0</v>
      </c>
      <c r="X214" s="1162"/>
      <c r="Y214" s="1162"/>
      <c r="Z214" s="1162"/>
      <c r="AA214" s="1192"/>
      <c r="AB214" s="1182"/>
      <c r="AC214" s="270"/>
      <c r="AD214" s="1147"/>
      <c r="AE214" s="103"/>
      <c r="AF214" s="1166"/>
      <c r="AG214" s="1151"/>
      <c r="AH214" s="1231"/>
      <c r="AI214" s="977"/>
      <c r="AJ214" s="146"/>
    </row>
    <row r="215" spans="1:36" s="68" customFormat="1" ht="30" customHeight="1" x14ac:dyDescent="0.2">
      <c r="A215" s="548"/>
      <c r="B215" s="1231"/>
      <c r="C215" s="92"/>
      <c r="D215" s="1151"/>
      <c r="E215" s="1163"/>
      <c r="F215" s="1164"/>
      <c r="G215" s="1153"/>
      <c r="H215" s="1156"/>
      <c r="I215" s="1159"/>
      <c r="J215" s="1159"/>
      <c r="K215" s="1159"/>
      <c r="L215" s="1176" t="s">
        <v>269</v>
      </c>
      <c r="M215" s="1222">
        <v>0.2</v>
      </c>
      <c r="N215" s="4" t="s">
        <v>32</v>
      </c>
      <c r="O215" s="43">
        <v>0.25</v>
      </c>
      <c r="P215" s="44">
        <v>0.5</v>
      </c>
      <c r="Q215" s="44">
        <v>0.75</v>
      </c>
      <c r="R215" s="45">
        <v>1</v>
      </c>
      <c r="S215" s="5">
        <f>SUM(O215:O215)*M215</f>
        <v>0.05</v>
      </c>
      <c r="T215" s="5">
        <f t="shared" ref="T215" si="601">SUM(P215:P215)*M215</f>
        <v>0.1</v>
      </c>
      <c r="U215" s="5">
        <f t="shared" ref="U215" si="602">SUM(Q215:Q215)*M215</f>
        <v>0.15000000000000002</v>
      </c>
      <c r="V215" s="5">
        <f t="shared" ref="V215" si="603">SUM(R215:R215)*M215</f>
        <v>0.2</v>
      </c>
      <c r="W215" s="6">
        <f t="shared" si="563"/>
        <v>0.2</v>
      </c>
      <c r="X215" s="1162"/>
      <c r="Y215" s="1162"/>
      <c r="Z215" s="1162"/>
      <c r="AA215" s="1192"/>
      <c r="AB215" s="1182"/>
      <c r="AC215" s="270"/>
      <c r="AD215" s="1147"/>
      <c r="AE215" s="101" t="str">
        <f t="shared" ref="AE215" si="604">+IF(P216&gt;P215,"SUPERADA",IF(P216=P215,"EQUILIBRADA",IF(P216&lt;P215,"PARA MEJORAR")))</f>
        <v>PARA MEJORAR</v>
      </c>
      <c r="AF215" s="1166"/>
      <c r="AG215" s="1151"/>
      <c r="AH215" s="1231"/>
      <c r="AI215" s="977"/>
      <c r="AJ215" s="146"/>
    </row>
    <row r="216" spans="1:36" s="68" customFormat="1" ht="30" customHeight="1" thickBot="1" x14ac:dyDescent="0.25">
      <c r="A216" s="548"/>
      <c r="B216" s="1231"/>
      <c r="C216" s="92"/>
      <c r="D216" s="1151"/>
      <c r="E216" s="1163"/>
      <c r="F216" s="1164"/>
      <c r="G216" s="1153"/>
      <c r="H216" s="1156"/>
      <c r="I216" s="1159"/>
      <c r="J216" s="1159"/>
      <c r="K216" s="1159"/>
      <c r="L216" s="1177"/>
      <c r="M216" s="1180"/>
      <c r="N216" s="7" t="s">
        <v>34</v>
      </c>
      <c r="O216" s="46">
        <v>0</v>
      </c>
      <c r="P216" s="8">
        <v>0</v>
      </c>
      <c r="Q216" s="8">
        <v>0</v>
      </c>
      <c r="R216" s="9">
        <v>0</v>
      </c>
      <c r="S216" s="10">
        <f t="shared" ref="S216" si="605">SUM(O216:O216)*M215</f>
        <v>0</v>
      </c>
      <c r="T216" s="10">
        <f t="shared" ref="T216" si="606">SUM(P216:P216)*M215</f>
        <v>0</v>
      </c>
      <c r="U216" s="10">
        <f t="shared" ref="U216" si="607">SUM(Q216:Q216)*M215</f>
        <v>0</v>
      </c>
      <c r="V216" s="10">
        <f t="shared" ref="V216" si="608">SUM(R216:R216)*M215</f>
        <v>0</v>
      </c>
      <c r="W216" s="11">
        <f t="shared" si="563"/>
        <v>0</v>
      </c>
      <c r="X216" s="1162"/>
      <c r="Y216" s="1162"/>
      <c r="Z216" s="1162"/>
      <c r="AA216" s="1192"/>
      <c r="AB216" s="1182"/>
      <c r="AC216" s="270"/>
      <c r="AD216" s="1150"/>
      <c r="AE216" s="103"/>
      <c r="AF216" s="1166"/>
      <c r="AG216" s="1151"/>
      <c r="AH216" s="1231"/>
      <c r="AI216" s="977"/>
      <c r="AJ216" s="146"/>
    </row>
    <row r="217" spans="1:36" s="68" customFormat="1" ht="30" customHeight="1" x14ac:dyDescent="0.2">
      <c r="A217" s="548"/>
      <c r="B217" s="1231"/>
      <c r="C217" s="92"/>
      <c r="D217" s="1151"/>
      <c r="E217" s="1163"/>
      <c r="F217" s="1164"/>
      <c r="G217" s="1153"/>
      <c r="H217" s="1156"/>
      <c r="I217" s="1159"/>
      <c r="J217" s="1159"/>
      <c r="K217" s="1159"/>
      <c r="L217" s="1176" t="s">
        <v>270</v>
      </c>
      <c r="M217" s="1222">
        <v>0.15</v>
      </c>
      <c r="N217" s="4" t="s">
        <v>32</v>
      </c>
      <c r="O217" s="43">
        <v>0.25</v>
      </c>
      <c r="P217" s="44">
        <v>0.5</v>
      </c>
      <c r="Q217" s="44">
        <v>0.75</v>
      </c>
      <c r="R217" s="45">
        <v>1</v>
      </c>
      <c r="S217" s="5">
        <f>SUM(O217:O217)*M217</f>
        <v>3.7499999999999999E-2</v>
      </c>
      <c r="T217" s="5">
        <f t="shared" ref="T217" si="609">SUM(P217:P217)*M217</f>
        <v>7.4999999999999997E-2</v>
      </c>
      <c r="U217" s="5">
        <f t="shared" ref="U217" si="610">SUM(Q217:Q217)*M217</f>
        <v>0.11249999999999999</v>
      </c>
      <c r="V217" s="5">
        <f t="shared" ref="V217" si="611">SUM(R217:R217)*M217</f>
        <v>0.15</v>
      </c>
      <c r="W217" s="6">
        <f t="shared" si="563"/>
        <v>0.15</v>
      </c>
      <c r="X217" s="1162"/>
      <c r="Y217" s="1162"/>
      <c r="Z217" s="1162"/>
      <c r="AA217" s="1192"/>
      <c r="AB217" s="1182"/>
      <c r="AC217" s="270"/>
      <c r="AD217" s="1146" t="s">
        <v>865</v>
      </c>
      <c r="AE217" s="101" t="str">
        <f t="shared" ref="AE217" si="612">+IF(P218&gt;P217,"SUPERADA",IF(P218=P217,"EQUILIBRADA",IF(P218&lt;P217,"PARA MEJORAR")))</f>
        <v>PARA MEJORAR</v>
      </c>
      <c r="AF217" s="1166"/>
      <c r="AG217" s="1151"/>
      <c r="AH217" s="1231"/>
      <c r="AI217" s="977"/>
      <c r="AJ217" s="146"/>
    </row>
    <row r="218" spans="1:36" s="68" customFormat="1" ht="30" customHeight="1" thickBot="1" x14ac:dyDescent="0.25">
      <c r="A218" s="548"/>
      <c r="B218" s="1231"/>
      <c r="C218" s="92"/>
      <c r="D218" s="1151"/>
      <c r="E218" s="1163"/>
      <c r="F218" s="1164"/>
      <c r="G218" s="1153"/>
      <c r="H218" s="1156"/>
      <c r="I218" s="1159"/>
      <c r="J218" s="1159"/>
      <c r="K218" s="1159"/>
      <c r="L218" s="1177"/>
      <c r="M218" s="1180"/>
      <c r="N218" s="7" t="s">
        <v>34</v>
      </c>
      <c r="O218" s="46">
        <v>0</v>
      </c>
      <c r="P218" s="8">
        <v>0</v>
      </c>
      <c r="Q218" s="8">
        <v>0</v>
      </c>
      <c r="R218" s="9">
        <v>0</v>
      </c>
      <c r="S218" s="10">
        <f t="shared" ref="S218" si="613">SUM(O218:O218)*M217</f>
        <v>0</v>
      </c>
      <c r="T218" s="10">
        <f t="shared" ref="T218" si="614">SUM(P218:P218)*M217</f>
        <v>0</v>
      </c>
      <c r="U218" s="10">
        <f t="shared" ref="U218" si="615">SUM(Q218:Q218)*M217</f>
        <v>0</v>
      </c>
      <c r="V218" s="10">
        <f t="shared" ref="V218" si="616">SUM(R218:R218)*M217</f>
        <v>0</v>
      </c>
      <c r="W218" s="11">
        <f t="shared" si="563"/>
        <v>0</v>
      </c>
      <c r="X218" s="1162"/>
      <c r="Y218" s="1162"/>
      <c r="Z218" s="1162"/>
      <c r="AA218" s="1192"/>
      <c r="AB218" s="1182"/>
      <c r="AC218" s="270"/>
      <c r="AD218" s="1150"/>
      <c r="AE218" s="103"/>
      <c r="AF218" s="1166"/>
      <c r="AG218" s="1151"/>
      <c r="AH218" s="1231"/>
      <c r="AI218" s="977"/>
      <c r="AJ218" s="146"/>
    </row>
    <row r="219" spans="1:36" s="68" customFormat="1" ht="30" customHeight="1" x14ac:dyDescent="0.2">
      <c r="A219" s="548"/>
      <c r="B219" s="1231"/>
      <c r="C219" s="92"/>
      <c r="D219" s="1151"/>
      <c r="E219" s="1163"/>
      <c r="F219" s="1164"/>
      <c r="G219" s="1153"/>
      <c r="H219" s="1156"/>
      <c r="I219" s="1159"/>
      <c r="J219" s="1159"/>
      <c r="K219" s="1159"/>
      <c r="L219" s="1174" t="s">
        <v>271</v>
      </c>
      <c r="M219" s="1222">
        <v>0.15</v>
      </c>
      <c r="N219" s="4" t="s">
        <v>32</v>
      </c>
      <c r="O219" s="43">
        <v>0.25</v>
      </c>
      <c r="P219" s="44">
        <v>0.5</v>
      </c>
      <c r="Q219" s="44">
        <v>0.75</v>
      </c>
      <c r="R219" s="45">
        <v>1</v>
      </c>
      <c r="S219" s="5">
        <f>SUM(O219:O219)*M219</f>
        <v>3.7499999999999999E-2</v>
      </c>
      <c r="T219" s="5">
        <f t="shared" ref="T219" si="617">SUM(P219:P219)*M219</f>
        <v>7.4999999999999997E-2</v>
      </c>
      <c r="U219" s="5">
        <f t="shared" ref="U219" si="618">SUM(Q219:Q219)*M219</f>
        <v>0.11249999999999999</v>
      </c>
      <c r="V219" s="5">
        <f t="shared" ref="V219" si="619">SUM(R219:R219)*M219</f>
        <v>0.15</v>
      </c>
      <c r="W219" s="6">
        <f t="shared" si="563"/>
        <v>0.15</v>
      </c>
      <c r="X219" s="1162"/>
      <c r="Y219" s="1162"/>
      <c r="Z219" s="1162"/>
      <c r="AA219" s="1192"/>
      <c r="AB219" s="1182"/>
      <c r="AC219" s="270"/>
      <c r="AD219" s="1146" t="s">
        <v>866</v>
      </c>
      <c r="AE219" s="101" t="str">
        <f t="shared" ref="AE219" si="620">+IF(P220&gt;P219,"SUPERADA",IF(P220=P219,"EQUILIBRADA",IF(P220&lt;P219,"PARA MEJORAR")))</f>
        <v>PARA MEJORAR</v>
      </c>
      <c r="AF219" s="1166"/>
      <c r="AG219" s="1151"/>
      <c r="AH219" s="1231"/>
      <c r="AI219" s="977"/>
      <c r="AJ219" s="146"/>
    </row>
    <row r="220" spans="1:36" s="68" customFormat="1" ht="30" customHeight="1" thickBot="1" x14ac:dyDescent="0.25">
      <c r="A220" s="548"/>
      <c r="B220" s="1231"/>
      <c r="C220" s="92"/>
      <c r="D220" s="1151"/>
      <c r="E220" s="1163"/>
      <c r="F220" s="1164"/>
      <c r="G220" s="1153"/>
      <c r="H220" s="1156"/>
      <c r="I220" s="1159"/>
      <c r="J220" s="1159"/>
      <c r="K220" s="1159"/>
      <c r="L220" s="1175"/>
      <c r="M220" s="1180"/>
      <c r="N220" s="7" t="s">
        <v>34</v>
      </c>
      <c r="O220" s="46">
        <v>0</v>
      </c>
      <c r="P220" s="8">
        <v>0</v>
      </c>
      <c r="Q220" s="8">
        <v>0</v>
      </c>
      <c r="R220" s="9">
        <v>0</v>
      </c>
      <c r="S220" s="10">
        <f t="shared" ref="S220" si="621">SUM(O220:O220)*M219</f>
        <v>0</v>
      </c>
      <c r="T220" s="10">
        <f t="shared" ref="T220" si="622">SUM(P220:P220)*M219</f>
        <v>0</v>
      </c>
      <c r="U220" s="10">
        <f t="shared" ref="U220" si="623">SUM(Q220:Q220)*M219</f>
        <v>0</v>
      </c>
      <c r="V220" s="10">
        <f t="shared" ref="V220" si="624">SUM(R220:R220)*M219</f>
        <v>0</v>
      </c>
      <c r="W220" s="11">
        <f t="shared" si="563"/>
        <v>0</v>
      </c>
      <c r="X220" s="1162"/>
      <c r="Y220" s="1162"/>
      <c r="Z220" s="1162"/>
      <c r="AA220" s="1192"/>
      <c r="AB220" s="1182"/>
      <c r="AC220" s="270"/>
      <c r="AD220" s="1150"/>
      <c r="AE220" s="103"/>
      <c r="AF220" s="1166"/>
      <c r="AG220" s="1151"/>
      <c r="AH220" s="1231"/>
      <c r="AI220" s="977"/>
      <c r="AJ220" s="146"/>
    </row>
    <row r="221" spans="1:36" s="68" customFormat="1" ht="30" customHeight="1" x14ac:dyDescent="0.2">
      <c r="A221" s="548"/>
      <c r="B221" s="1231"/>
      <c r="C221" s="92"/>
      <c r="D221" s="1151"/>
      <c r="E221" s="1163"/>
      <c r="F221" s="1164"/>
      <c r="G221" s="1153"/>
      <c r="H221" s="1156"/>
      <c r="I221" s="1159"/>
      <c r="J221" s="1159"/>
      <c r="K221" s="1159"/>
      <c r="L221" s="1204" t="s">
        <v>272</v>
      </c>
      <c r="M221" s="1222">
        <v>0.15</v>
      </c>
      <c r="N221" s="4" t="s">
        <v>32</v>
      </c>
      <c r="O221" s="43">
        <v>0.25</v>
      </c>
      <c r="P221" s="44">
        <v>0.5</v>
      </c>
      <c r="Q221" s="44">
        <v>0.75</v>
      </c>
      <c r="R221" s="45">
        <v>1</v>
      </c>
      <c r="S221" s="5">
        <f>SUM(O221:O221)*M221</f>
        <v>3.7499999999999999E-2</v>
      </c>
      <c r="T221" s="5">
        <f t="shared" ref="T221" si="625">SUM(P221:P221)*M221</f>
        <v>7.4999999999999997E-2</v>
      </c>
      <c r="U221" s="5">
        <f t="shared" ref="U221" si="626">SUM(Q221:Q221)*M221</f>
        <v>0.11249999999999999</v>
      </c>
      <c r="V221" s="5">
        <f t="shared" ref="V221" si="627">SUM(R221:R221)*M221</f>
        <v>0.15</v>
      </c>
      <c r="W221" s="6">
        <f t="shared" si="563"/>
        <v>0.15</v>
      </c>
      <c r="X221" s="1162"/>
      <c r="Y221" s="1162"/>
      <c r="Z221" s="1162"/>
      <c r="AA221" s="1192"/>
      <c r="AB221" s="1182"/>
      <c r="AC221" s="270"/>
      <c r="AD221" s="1220" t="s">
        <v>867</v>
      </c>
      <c r="AE221" s="101" t="str">
        <f t="shared" ref="AE221" si="628">+IF(P222&gt;P221,"SUPERADA",IF(P222=P221,"EQUILIBRADA",IF(P222&lt;P221,"PARA MEJORAR")))</f>
        <v>PARA MEJORAR</v>
      </c>
      <c r="AF221" s="1166"/>
      <c r="AG221" s="1151"/>
      <c r="AH221" s="1231"/>
      <c r="AI221" s="977"/>
      <c r="AJ221" s="146"/>
    </row>
    <row r="222" spans="1:36" s="68" customFormat="1" ht="30" customHeight="1" thickBot="1" x14ac:dyDescent="0.25">
      <c r="A222" s="548"/>
      <c r="B222" s="1231"/>
      <c r="C222" s="92"/>
      <c r="D222" s="1151"/>
      <c r="E222" s="1163"/>
      <c r="F222" s="1164"/>
      <c r="G222" s="1153"/>
      <c r="H222" s="1156"/>
      <c r="I222" s="1159"/>
      <c r="J222" s="1159"/>
      <c r="K222" s="1159"/>
      <c r="L222" s="1203"/>
      <c r="M222" s="1180"/>
      <c r="N222" s="7" t="s">
        <v>34</v>
      </c>
      <c r="O222" s="46">
        <v>0</v>
      </c>
      <c r="P222" s="8">
        <v>0</v>
      </c>
      <c r="Q222" s="8">
        <v>0</v>
      </c>
      <c r="R222" s="9">
        <v>0</v>
      </c>
      <c r="S222" s="10">
        <f t="shared" ref="S222" si="629">SUM(O222:O222)*M221</f>
        <v>0</v>
      </c>
      <c r="T222" s="10">
        <f t="shared" ref="T222" si="630">SUM(P222:P222)*M221</f>
        <v>0</v>
      </c>
      <c r="U222" s="10">
        <f t="shared" ref="U222" si="631">SUM(Q222:Q222)*M221</f>
        <v>0</v>
      </c>
      <c r="V222" s="10">
        <f t="shared" ref="V222" si="632">SUM(R222:R222)*M221</f>
        <v>0</v>
      </c>
      <c r="W222" s="11">
        <f t="shared" si="563"/>
        <v>0</v>
      </c>
      <c r="X222" s="1162"/>
      <c r="Y222" s="1162"/>
      <c r="Z222" s="1162"/>
      <c r="AA222" s="1192"/>
      <c r="AB222" s="1182"/>
      <c r="AC222" s="270"/>
      <c r="AD222" s="1150"/>
      <c r="AE222" s="103"/>
      <c r="AF222" s="1166"/>
      <c r="AG222" s="1151"/>
      <c r="AH222" s="1231"/>
      <c r="AI222" s="977"/>
      <c r="AJ222" s="146"/>
    </row>
    <row r="223" spans="1:36" s="68" customFormat="1" ht="30" customHeight="1" x14ac:dyDescent="0.2">
      <c r="A223" s="548"/>
      <c r="B223" s="1231"/>
      <c r="C223" s="92"/>
      <c r="D223" s="1151"/>
      <c r="E223" s="1163"/>
      <c r="F223" s="1164"/>
      <c r="G223" s="1153"/>
      <c r="H223" s="1156"/>
      <c r="I223" s="1159"/>
      <c r="J223" s="1159"/>
      <c r="K223" s="1159"/>
      <c r="L223" s="1176" t="s">
        <v>273</v>
      </c>
      <c r="M223" s="1222">
        <v>0.15</v>
      </c>
      <c r="N223" s="4" t="s">
        <v>32</v>
      </c>
      <c r="O223" s="43">
        <v>0.25</v>
      </c>
      <c r="P223" s="44">
        <v>0.5</v>
      </c>
      <c r="Q223" s="44">
        <v>0.75</v>
      </c>
      <c r="R223" s="45">
        <v>1</v>
      </c>
      <c r="S223" s="5">
        <f>SUM(O223:O223)*M223</f>
        <v>3.7499999999999999E-2</v>
      </c>
      <c r="T223" s="5">
        <f t="shared" ref="T223" si="633">SUM(P223:P223)*M223</f>
        <v>7.4999999999999997E-2</v>
      </c>
      <c r="U223" s="5">
        <f t="shared" ref="U223" si="634">SUM(Q223:Q223)*M223</f>
        <v>0.11249999999999999</v>
      </c>
      <c r="V223" s="5">
        <f t="shared" ref="V223" si="635">SUM(R223:R223)*M223</f>
        <v>0.15</v>
      </c>
      <c r="W223" s="6">
        <f t="shared" si="563"/>
        <v>0.15</v>
      </c>
      <c r="X223" s="1162"/>
      <c r="Y223" s="1162"/>
      <c r="Z223" s="1162"/>
      <c r="AA223" s="1192"/>
      <c r="AB223" s="1182"/>
      <c r="AC223" s="270"/>
      <c r="AD223" s="1146" t="s">
        <v>868</v>
      </c>
      <c r="AE223" s="101" t="str">
        <f t="shared" ref="AE223" si="636">+IF(P224&gt;P223,"SUPERADA",IF(P224=P223,"EQUILIBRADA",IF(P224&lt;P223,"PARA MEJORAR")))</f>
        <v>PARA MEJORAR</v>
      </c>
      <c r="AF223" s="1166"/>
      <c r="AG223" s="1151"/>
      <c r="AH223" s="1231"/>
      <c r="AI223" s="977"/>
      <c r="AJ223" s="146"/>
    </row>
    <row r="224" spans="1:36" s="68" customFormat="1" ht="30" customHeight="1" thickBot="1" x14ac:dyDescent="0.25">
      <c r="A224" s="548"/>
      <c r="B224" s="1231"/>
      <c r="C224" s="92"/>
      <c r="D224" s="1151"/>
      <c r="E224" s="1163"/>
      <c r="F224" s="1164"/>
      <c r="G224" s="1154"/>
      <c r="H224" s="1157"/>
      <c r="I224" s="1160"/>
      <c r="J224" s="1160"/>
      <c r="K224" s="1160"/>
      <c r="L224" s="1221"/>
      <c r="M224" s="1223"/>
      <c r="N224" s="18" t="s">
        <v>34</v>
      </c>
      <c r="O224" s="46">
        <v>0</v>
      </c>
      <c r="P224" s="8">
        <v>0</v>
      </c>
      <c r="Q224" s="8">
        <v>0</v>
      </c>
      <c r="R224" s="9">
        <v>0</v>
      </c>
      <c r="S224" s="10">
        <f t="shared" ref="S224" si="637">SUM(O224:O224)*M223</f>
        <v>0</v>
      </c>
      <c r="T224" s="10">
        <f t="shared" ref="T224" si="638">SUM(P224:P224)*M223</f>
        <v>0</v>
      </c>
      <c r="U224" s="10">
        <f t="shared" ref="U224" si="639">SUM(Q224:Q224)*M223</f>
        <v>0</v>
      </c>
      <c r="V224" s="10">
        <f t="shared" ref="V224" si="640">SUM(R224:R224)*M223</f>
        <v>0</v>
      </c>
      <c r="W224" s="11">
        <f t="shared" si="563"/>
        <v>0</v>
      </c>
      <c r="X224" s="1162"/>
      <c r="Y224" s="1162"/>
      <c r="Z224" s="1162"/>
      <c r="AA224" s="1192"/>
      <c r="AB224" s="1182"/>
      <c r="AC224" s="270"/>
      <c r="AD224" s="1150"/>
      <c r="AE224" s="103"/>
      <c r="AF224" s="1166"/>
      <c r="AG224" s="1151"/>
      <c r="AH224" s="1231"/>
      <c r="AI224" s="977"/>
      <c r="AJ224" s="147"/>
    </row>
    <row r="225" spans="1:36" s="68" customFormat="1" ht="30" customHeight="1" x14ac:dyDescent="0.2">
      <c r="A225" s="548"/>
      <c r="B225" s="1231"/>
      <c r="C225" s="92"/>
      <c r="D225" s="1151" t="s">
        <v>274</v>
      </c>
      <c r="E225" s="1163">
        <v>20</v>
      </c>
      <c r="F225" s="1151" t="s">
        <v>275</v>
      </c>
      <c r="G225" s="1172" t="s">
        <v>276</v>
      </c>
      <c r="H225" s="1175"/>
      <c r="I225" s="1224" t="s">
        <v>891</v>
      </c>
      <c r="J225" s="1224"/>
      <c r="K225" s="1224"/>
      <c r="L225" s="1224"/>
      <c r="M225" s="1224"/>
      <c r="N225" s="1224"/>
      <c r="O225" s="1189"/>
      <c r="P225" s="1189"/>
      <c r="Q225" s="1189"/>
      <c r="R225" s="1189"/>
      <c r="S225" s="5">
        <f>SUM(O225:O225)*M225</f>
        <v>0</v>
      </c>
      <c r="T225" s="5">
        <f t="shared" ref="T225" si="641">SUM(P225:P225)*M225</f>
        <v>0</v>
      </c>
      <c r="U225" s="5">
        <f t="shared" ref="U225" si="642">SUM(Q225:Q225)*M225</f>
        <v>0</v>
      </c>
      <c r="V225" s="5">
        <f t="shared" ref="V225" si="643">SUM(R225:R225)*M225</f>
        <v>0</v>
      </c>
      <c r="W225" s="6">
        <f t="shared" si="563"/>
        <v>0</v>
      </c>
      <c r="X225" s="1161">
        <f>+T226</f>
        <v>0</v>
      </c>
      <c r="Y225" s="1161">
        <f>+U226</f>
        <v>0</v>
      </c>
      <c r="Z225" s="1161">
        <f>+V226</f>
        <v>0</v>
      </c>
      <c r="AA225" s="1191">
        <f>+W226</f>
        <v>0</v>
      </c>
      <c r="AB225" s="1181">
        <f>MAX(X225:AA226)</f>
        <v>0</v>
      </c>
      <c r="AC225" s="270"/>
      <c r="AD225" s="1146" t="s">
        <v>869</v>
      </c>
      <c r="AE225" s="101" t="str">
        <f t="shared" ref="AE225" si="644">+IF(P226&gt;P225,"SUPERADA",IF(P226=P225,"EQUILIBRADA",IF(P226&lt;P225,"PARA MEJORAR")))</f>
        <v>EQUILIBRADA</v>
      </c>
      <c r="AF225" s="1166"/>
      <c r="AG225" s="1151"/>
      <c r="AH225" s="1231"/>
      <c r="AI225" s="977"/>
      <c r="AJ225" s="148" t="s">
        <v>921</v>
      </c>
    </row>
    <row r="226" spans="1:36" s="68" customFormat="1" ht="30" customHeight="1" thickBot="1" x14ac:dyDescent="0.25">
      <c r="A226" s="548"/>
      <c r="B226" s="1231"/>
      <c r="C226" s="92"/>
      <c r="D226" s="1151"/>
      <c r="E226" s="1163"/>
      <c r="F226" s="1151"/>
      <c r="G226" s="1173"/>
      <c r="H226" s="1174"/>
      <c r="I226" s="1225"/>
      <c r="J226" s="1225"/>
      <c r="K226" s="1225"/>
      <c r="L226" s="1225"/>
      <c r="M226" s="1225"/>
      <c r="N226" s="1189"/>
      <c r="O226" s="1189"/>
      <c r="P226" s="1189"/>
      <c r="Q226" s="1189"/>
      <c r="R226" s="1189"/>
      <c r="S226" s="10">
        <f t="shared" ref="S226" si="645">SUM(O226:O226)*M225</f>
        <v>0</v>
      </c>
      <c r="T226" s="10">
        <f t="shared" ref="T226" si="646">SUM(P226:P226)*M225</f>
        <v>0</v>
      </c>
      <c r="U226" s="10">
        <f t="shared" ref="U226" si="647">SUM(Q226:Q226)*M225</f>
        <v>0</v>
      </c>
      <c r="V226" s="10">
        <f t="shared" ref="V226" si="648">SUM(R226:R226)*M225</f>
        <v>0</v>
      </c>
      <c r="W226" s="11">
        <f t="shared" si="563"/>
        <v>0</v>
      </c>
      <c r="X226" s="1162"/>
      <c r="Y226" s="1162"/>
      <c r="Z226" s="1162"/>
      <c r="AA226" s="1192"/>
      <c r="AB226" s="1182"/>
      <c r="AC226" s="270"/>
      <c r="AD226" s="1147"/>
      <c r="AE226" s="103"/>
      <c r="AF226" s="1166"/>
      <c r="AG226" s="1151"/>
      <c r="AH226" s="1231"/>
      <c r="AI226" s="977"/>
      <c r="AJ226" s="149"/>
    </row>
    <row r="227" spans="1:36" s="68" customFormat="1" ht="20.100000000000001" customHeight="1" x14ac:dyDescent="0.2">
      <c r="A227" s="548"/>
      <c r="B227" s="1231"/>
      <c r="C227" s="92"/>
      <c r="D227" s="1151" t="s">
        <v>277</v>
      </c>
      <c r="E227" s="1163">
        <v>21</v>
      </c>
      <c r="F227" s="1164" t="s">
        <v>888</v>
      </c>
      <c r="G227" s="1152" t="s">
        <v>278</v>
      </c>
      <c r="H227" s="1155"/>
      <c r="I227" s="1168" t="s">
        <v>279</v>
      </c>
      <c r="J227" s="1168" t="s">
        <v>261</v>
      </c>
      <c r="K227" s="1168"/>
      <c r="L227" s="1206" t="s">
        <v>280</v>
      </c>
      <c r="M227" s="1179">
        <v>0.3</v>
      </c>
      <c r="N227" s="4" t="s">
        <v>32</v>
      </c>
      <c r="O227" s="43">
        <v>0.25</v>
      </c>
      <c r="P227" s="44">
        <v>0.5</v>
      </c>
      <c r="Q227" s="44">
        <v>0.75</v>
      </c>
      <c r="R227" s="45">
        <v>1</v>
      </c>
      <c r="S227" s="5">
        <f>SUM(O227:O227)*M227</f>
        <v>7.4999999999999997E-2</v>
      </c>
      <c r="T227" s="5">
        <f t="shared" ref="T227" si="649">SUM(P227:P227)*M227</f>
        <v>0.15</v>
      </c>
      <c r="U227" s="5">
        <f t="shared" ref="U227" si="650">SUM(Q227:Q227)*M227</f>
        <v>0.22499999999999998</v>
      </c>
      <c r="V227" s="5">
        <f t="shared" ref="V227" si="651">SUM(R227:R227)*M227</f>
        <v>0.3</v>
      </c>
      <c r="W227" s="6">
        <f t="shared" si="563"/>
        <v>0.3</v>
      </c>
      <c r="X227" s="1161">
        <f>+T228+T230+T232</f>
        <v>0</v>
      </c>
      <c r="Y227" s="1161">
        <f>+U228+U230+U232</f>
        <v>0</v>
      </c>
      <c r="Z227" s="1161">
        <f>+V228+V230+V232</f>
        <v>0</v>
      </c>
      <c r="AA227" s="1191">
        <f>+W228+W230+W232</f>
        <v>0</v>
      </c>
      <c r="AB227" s="1181">
        <f>MAX(X227:AA232)</f>
        <v>0</v>
      </c>
      <c r="AC227" s="270"/>
      <c r="AD227" s="1149" t="s">
        <v>870</v>
      </c>
      <c r="AE227" s="101" t="str">
        <f t="shared" ref="AE227" si="652">+IF(P228&gt;P227,"SUPERADA",IF(P228=P227,"EQUILIBRADA",IF(P228&lt;P227,"PARA MEJORAR")))</f>
        <v>PARA MEJORAR</v>
      </c>
      <c r="AF227" s="1166"/>
      <c r="AG227" s="1151"/>
      <c r="AH227" s="1231"/>
      <c r="AI227" s="977"/>
      <c r="AJ227" s="145" t="s">
        <v>920</v>
      </c>
    </row>
    <row r="228" spans="1:36" s="68" customFormat="1" ht="20.100000000000001" customHeight="1" thickBot="1" x14ac:dyDescent="0.25">
      <c r="A228" s="548"/>
      <c r="B228" s="1231"/>
      <c r="C228" s="92"/>
      <c r="D228" s="1151"/>
      <c r="E228" s="1163"/>
      <c r="F228" s="1164"/>
      <c r="G228" s="1153"/>
      <c r="H228" s="1156"/>
      <c r="I228" s="1169"/>
      <c r="J228" s="1169"/>
      <c r="K228" s="1169"/>
      <c r="L228" s="1175"/>
      <c r="M228" s="1180"/>
      <c r="N228" s="7" t="s">
        <v>34</v>
      </c>
      <c r="O228" s="46">
        <v>0</v>
      </c>
      <c r="P228" s="8">
        <v>0</v>
      </c>
      <c r="Q228" s="8">
        <v>0</v>
      </c>
      <c r="R228" s="9">
        <v>0</v>
      </c>
      <c r="S228" s="10">
        <f t="shared" ref="S228" si="653">SUM(O228:O228)*M227</f>
        <v>0</v>
      </c>
      <c r="T228" s="10">
        <f t="shared" ref="T228" si="654">SUM(P228:P228)*M227</f>
        <v>0</v>
      </c>
      <c r="U228" s="10">
        <f t="shared" ref="U228" si="655">SUM(Q228:Q228)*M227</f>
        <v>0</v>
      </c>
      <c r="V228" s="10">
        <f t="shared" ref="V228" si="656">SUM(R228:R228)*M227</f>
        <v>0</v>
      </c>
      <c r="W228" s="11">
        <f t="shared" si="563"/>
        <v>0</v>
      </c>
      <c r="X228" s="1162"/>
      <c r="Y228" s="1162"/>
      <c r="Z228" s="1162"/>
      <c r="AA228" s="1192"/>
      <c r="AB228" s="1182"/>
      <c r="AC228" s="270"/>
      <c r="AD228" s="1147"/>
      <c r="AE228" s="103"/>
      <c r="AF228" s="1166"/>
      <c r="AG228" s="1151"/>
      <c r="AH228" s="1231"/>
      <c r="AI228" s="977"/>
      <c r="AJ228" s="146"/>
    </row>
    <row r="229" spans="1:36" s="68" customFormat="1" ht="20.100000000000001" customHeight="1" x14ac:dyDescent="0.2">
      <c r="A229" s="548"/>
      <c r="B229" s="1231"/>
      <c r="C229" s="92"/>
      <c r="D229" s="1151"/>
      <c r="E229" s="1163"/>
      <c r="F229" s="1164"/>
      <c r="G229" s="1153"/>
      <c r="H229" s="1156"/>
      <c r="I229" s="1169"/>
      <c r="J229" s="1169"/>
      <c r="K229" s="1169"/>
      <c r="L229" s="1174" t="s">
        <v>281</v>
      </c>
      <c r="M229" s="1222">
        <v>0.3</v>
      </c>
      <c r="N229" s="4" t="s">
        <v>32</v>
      </c>
      <c r="O229" s="43">
        <v>0.25</v>
      </c>
      <c r="P229" s="44">
        <v>0.5</v>
      </c>
      <c r="Q229" s="44">
        <v>0.75</v>
      </c>
      <c r="R229" s="45">
        <v>1</v>
      </c>
      <c r="S229" s="5">
        <f>SUM(O229:O229)*M229</f>
        <v>7.4999999999999997E-2</v>
      </c>
      <c r="T229" s="5">
        <f t="shared" ref="T229" si="657">SUM(P229:P229)*M229</f>
        <v>0.15</v>
      </c>
      <c r="U229" s="5">
        <f t="shared" ref="U229" si="658">SUM(Q229:Q229)*M229</f>
        <v>0.22499999999999998</v>
      </c>
      <c r="V229" s="5">
        <f t="shared" ref="V229" si="659">SUM(R229:R229)*M229</f>
        <v>0.3</v>
      </c>
      <c r="W229" s="6">
        <f t="shared" si="563"/>
        <v>0.3</v>
      </c>
      <c r="X229" s="1162"/>
      <c r="Y229" s="1162"/>
      <c r="Z229" s="1162"/>
      <c r="AA229" s="1192"/>
      <c r="AB229" s="1182"/>
      <c r="AC229" s="270"/>
      <c r="AD229" s="1147"/>
      <c r="AE229" s="101" t="str">
        <f t="shared" ref="AE229" si="660">+IF(P230&gt;P229,"SUPERADA",IF(P230=P229,"EQUILIBRADA",IF(P230&lt;P229,"PARA MEJORAR")))</f>
        <v>PARA MEJORAR</v>
      </c>
      <c r="AF229" s="1166"/>
      <c r="AG229" s="1151"/>
      <c r="AH229" s="1231"/>
      <c r="AI229" s="977"/>
      <c r="AJ229" s="146"/>
    </row>
    <row r="230" spans="1:36" s="68" customFormat="1" ht="20.100000000000001" customHeight="1" thickBot="1" x14ac:dyDescent="0.25">
      <c r="A230" s="548"/>
      <c r="B230" s="1231"/>
      <c r="C230" s="92"/>
      <c r="D230" s="1151"/>
      <c r="E230" s="1163"/>
      <c r="F230" s="1164"/>
      <c r="G230" s="1153"/>
      <c r="H230" s="1156"/>
      <c r="I230" s="1169"/>
      <c r="J230" s="1169"/>
      <c r="K230" s="1169"/>
      <c r="L230" s="1175"/>
      <c r="M230" s="1180"/>
      <c r="N230" s="7" t="s">
        <v>34</v>
      </c>
      <c r="O230" s="46">
        <v>0</v>
      </c>
      <c r="P230" s="8">
        <v>0</v>
      </c>
      <c r="Q230" s="8">
        <v>0</v>
      </c>
      <c r="R230" s="9">
        <v>0</v>
      </c>
      <c r="S230" s="10">
        <f t="shared" ref="S230" si="661">SUM(O230:O230)*M229</f>
        <v>0</v>
      </c>
      <c r="T230" s="10">
        <f t="shared" ref="T230" si="662">SUM(P230:P230)*M229</f>
        <v>0</v>
      </c>
      <c r="U230" s="10">
        <f t="shared" ref="U230" si="663">SUM(Q230:Q230)*M229</f>
        <v>0</v>
      </c>
      <c r="V230" s="10">
        <f t="shared" ref="V230" si="664">SUM(R230:R230)*M229</f>
        <v>0</v>
      </c>
      <c r="W230" s="11">
        <f t="shared" si="563"/>
        <v>0</v>
      </c>
      <c r="X230" s="1162"/>
      <c r="Y230" s="1162"/>
      <c r="Z230" s="1162"/>
      <c r="AA230" s="1192"/>
      <c r="AB230" s="1182"/>
      <c r="AC230" s="270"/>
      <c r="AD230" s="1147"/>
      <c r="AE230" s="103"/>
      <c r="AF230" s="1166"/>
      <c r="AG230" s="1151"/>
      <c r="AH230" s="1231"/>
      <c r="AI230" s="977"/>
      <c r="AJ230" s="146"/>
    </row>
    <row r="231" spans="1:36" s="68" customFormat="1" ht="20.100000000000001" customHeight="1" x14ac:dyDescent="0.2">
      <c r="A231" s="548"/>
      <c r="B231" s="1231"/>
      <c r="C231" s="92"/>
      <c r="D231" s="1151"/>
      <c r="E231" s="1163"/>
      <c r="F231" s="1164"/>
      <c r="G231" s="1153"/>
      <c r="H231" s="1156"/>
      <c r="I231" s="1169"/>
      <c r="J231" s="1169"/>
      <c r="K231" s="1169"/>
      <c r="L231" s="1174" t="s">
        <v>282</v>
      </c>
      <c r="M231" s="1222">
        <v>0.4</v>
      </c>
      <c r="N231" s="4" t="s">
        <v>32</v>
      </c>
      <c r="O231" s="43">
        <v>0.25</v>
      </c>
      <c r="P231" s="44">
        <v>0.5</v>
      </c>
      <c r="Q231" s="44">
        <v>0.75</v>
      </c>
      <c r="R231" s="45">
        <v>1</v>
      </c>
      <c r="S231" s="5">
        <f>SUM(O231:O231)*M231</f>
        <v>0.1</v>
      </c>
      <c r="T231" s="5">
        <f t="shared" ref="T231" si="665">SUM(P231:P231)*M231</f>
        <v>0.2</v>
      </c>
      <c r="U231" s="5">
        <f t="shared" ref="U231" si="666">SUM(Q231:Q231)*M231</f>
        <v>0.30000000000000004</v>
      </c>
      <c r="V231" s="5">
        <f t="shared" ref="V231" si="667">SUM(R231:R231)*M231</f>
        <v>0.4</v>
      </c>
      <c r="W231" s="6">
        <f t="shared" si="563"/>
        <v>0.4</v>
      </c>
      <c r="X231" s="1162"/>
      <c r="Y231" s="1162"/>
      <c r="Z231" s="1162"/>
      <c r="AA231" s="1192"/>
      <c r="AB231" s="1182"/>
      <c r="AC231" s="270"/>
      <c r="AD231" s="1147"/>
      <c r="AE231" s="101" t="str">
        <f t="shared" ref="AE231" si="668">+IF(P232&gt;P231,"SUPERADA",IF(P232=P231,"EQUILIBRADA",IF(P232&lt;P231,"PARA MEJORAR")))</f>
        <v>PARA MEJORAR</v>
      </c>
      <c r="AF231" s="1166"/>
      <c r="AG231" s="1151"/>
      <c r="AH231" s="1231"/>
      <c r="AI231" s="977"/>
      <c r="AJ231" s="146"/>
    </row>
    <row r="232" spans="1:36" s="68" customFormat="1" ht="20.100000000000001" customHeight="1" thickBot="1" x14ac:dyDescent="0.25">
      <c r="A232" s="548"/>
      <c r="B232" s="1231"/>
      <c r="C232" s="92"/>
      <c r="D232" s="1151"/>
      <c r="E232" s="1163"/>
      <c r="F232" s="1164"/>
      <c r="G232" s="1154"/>
      <c r="H232" s="1157"/>
      <c r="I232" s="1170"/>
      <c r="J232" s="1170"/>
      <c r="K232" s="1170"/>
      <c r="L232" s="1207"/>
      <c r="M232" s="1223"/>
      <c r="N232" s="7" t="s">
        <v>34</v>
      </c>
      <c r="O232" s="46">
        <v>0</v>
      </c>
      <c r="P232" s="8">
        <v>0</v>
      </c>
      <c r="Q232" s="8">
        <v>0</v>
      </c>
      <c r="R232" s="9">
        <v>0</v>
      </c>
      <c r="S232" s="10">
        <f t="shared" ref="S232" si="669">SUM(O232:O232)*M231</f>
        <v>0</v>
      </c>
      <c r="T232" s="10">
        <f t="shared" ref="T232" si="670">SUM(P232:P232)*M231</f>
        <v>0</v>
      </c>
      <c r="U232" s="10">
        <f t="shared" ref="U232" si="671">SUM(Q232:Q232)*M231</f>
        <v>0</v>
      </c>
      <c r="V232" s="10">
        <f t="shared" ref="V232" si="672">SUM(R232:R232)*M231</f>
        <v>0</v>
      </c>
      <c r="W232" s="11">
        <f t="shared" si="563"/>
        <v>0</v>
      </c>
      <c r="X232" s="1162"/>
      <c r="Y232" s="1162"/>
      <c r="Z232" s="1162"/>
      <c r="AA232" s="1192"/>
      <c r="AB232" s="1182"/>
      <c r="AC232" s="270"/>
      <c r="AD232" s="1148"/>
      <c r="AE232" s="103"/>
      <c r="AF232" s="1166"/>
      <c r="AG232" s="1151"/>
      <c r="AH232" s="1231"/>
      <c r="AI232" s="977"/>
      <c r="AJ232" s="147"/>
    </row>
    <row r="233" spans="1:36" s="68" customFormat="1" ht="39.950000000000003" customHeight="1" x14ac:dyDescent="0.2">
      <c r="A233" s="548"/>
      <c r="B233" s="1231"/>
      <c r="C233" s="92"/>
      <c r="D233" s="1151"/>
      <c r="E233" s="1163"/>
      <c r="F233" s="1164"/>
      <c r="G233" s="1152" t="s">
        <v>283</v>
      </c>
      <c r="H233" s="1165"/>
      <c r="I233" s="1168" t="s">
        <v>284</v>
      </c>
      <c r="J233" s="1168" t="s">
        <v>261</v>
      </c>
      <c r="K233" s="1168"/>
      <c r="L233" s="1206" t="s">
        <v>892</v>
      </c>
      <c r="M233" s="1179">
        <v>1</v>
      </c>
      <c r="N233" s="4" t="s">
        <v>32</v>
      </c>
      <c r="O233" s="43">
        <v>0.1</v>
      </c>
      <c r="P233" s="44">
        <v>0.3</v>
      </c>
      <c r="Q233" s="44">
        <v>0.6</v>
      </c>
      <c r="R233" s="45">
        <v>1</v>
      </c>
      <c r="S233" s="5">
        <f>SUM(O233:O233)*M233</f>
        <v>0.1</v>
      </c>
      <c r="T233" s="5">
        <f t="shared" ref="T233" si="673">SUM(P233:P233)*M233</f>
        <v>0.3</v>
      </c>
      <c r="U233" s="5">
        <f t="shared" ref="U233" si="674">SUM(Q233:Q233)*M233</f>
        <v>0.6</v>
      </c>
      <c r="V233" s="5">
        <f t="shared" ref="V233" si="675">SUM(R233:R233)*M233</f>
        <v>1</v>
      </c>
      <c r="W233" s="6">
        <f t="shared" si="563"/>
        <v>1</v>
      </c>
      <c r="X233" s="1161">
        <f>+T234</f>
        <v>0</v>
      </c>
      <c r="Y233" s="1161">
        <f>+U234</f>
        <v>0</v>
      </c>
      <c r="Z233" s="1161">
        <f>+V234</f>
        <v>0</v>
      </c>
      <c r="AA233" s="1191">
        <f>+W234</f>
        <v>0</v>
      </c>
      <c r="AB233" s="1181">
        <f>MAX(X233:AA234)</f>
        <v>0</v>
      </c>
      <c r="AC233" s="270"/>
      <c r="AD233" s="1149" t="s">
        <v>861</v>
      </c>
      <c r="AE233" s="101" t="str">
        <f t="shared" ref="AE233" si="676">+IF(P234&gt;P233,"SUPERADA",IF(P234=P233,"EQUILIBRADA",IF(P234&lt;P233,"PARA MEJORAR")))</f>
        <v>PARA MEJORAR</v>
      </c>
      <c r="AF233" s="1166"/>
      <c r="AG233" s="1151"/>
      <c r="AH233" s="1231"/>
      <c r="AI233" s="977"/>
      <c r="AJ233" s="145" t="s">
        <v>920</v>
      </c>
    </row>
    <row r="234" spans="1:36" s="68" customFormat="1" ht="39.950000000000003" customHeight="1" thickBot="1" x14ac:dyDescent="0.25">
      <c r="A234" s="548"/>
      <c r="B234" s="1231"/>
      <c r="C234" s="92"/>
      <c r="D234" s="1151"/>
      <c r="E234" s="1163"/>
      <c r="F234" s="1164"/>
      <c r="G234" s="1154"/>
      <c r="H234" s="1167"/>
      <c r="I234" s="1170"/>
      <c r="J234" s="1170"/>
      <c r="K234" s="1170"/>
      <c r="L234" s="1207"/>
      <c r="M234" s="1223"/>
      <c r="N234" s="7" t="s">
        <v>34</v>
      </c>
      <c r="O234" s="46">
        <v>0</v>
      </c>
      <c r="P234" s="8">
        <v>0</v>
      </c>
      <c r="Q234" s="8">
        <v>0</v>
      </c>
      <c r="R234" s="9">
        <v>0</v>
      </c>
      <c r="S234" s="10">
        <f t="shared" ref="S234" si="677">SUM(O234:O234)*M233</f>
        <v>0</v>
      </c>
      <c r="T234" s="10">
        <f t="shared" ref="T234" si="678">SUM(P234:P234)*M233</f>
        <v>0</v>
      </c>
      <c r="U234" s="10">
        <f t="shared" ref="U234" si="679">SUM(Q234:Q234)*M233</f>
        <v>0</v>
      </c>
      <c r="V234" s="10">
        <f t="shared" ref="V234" si="680">SUM(R234:R234)*M233</f>
        <v>0</v>
      </c>
      <c r="W234" s="11">
        <f t="shared" si="563"/>
        <v>0</v>
      </c>
      <c r="X234" s="1162"/>
      <c r="Y234" s="1162"/>
      <c r="Z234" s="1162"/>
      <c r="AA234" s="1192"/>
      <c r="AB234" s="1182"/>
      <c r="AC234" s="270"/>
      <c r="AD234" s="1148"/>
      <c r="AE234" s="103"/>
      <c r="AF234" s="1166"/>
      <c r="AG234" s="1151"/>
      <c r="AH234" s="1231"/>
      <c r="AI234" s="977"/>
      <c r="AJ234" s="147"/>
    </row>
    <row r="235" spans="1:36" s="68" customFormat="1" ht="24.95" customHeight="1" x14ac:dyDescent="0.2">
      <c r="A235" s="548"/>
      <c r="B235" s="1231"/>
      <c r="C235" s="92"/>
      <c r="D235" s="1151" t="s">
        <v>285</v>
      </c>
      <c r="E235" s="1163">
        <v>22</v>
      </c>
      <c r="F235" s="1164" t="s">
        <v>286</v>
      </c>
      <c r="G235" s="1183" t="s">
        <v>287</v>
      </c>
      <c r="H235" s="1188"/>
      <c r="I235" s="1168" t="s">
        <v>288</v>
      </c>
      <c r="J235" s="1168" t="s">
        <v>261</v>
      </c>
      <c r="K235" s="1168"/>
      <c r="L235" s="1202" t="s">
        <v>289</v>
      </c>
      <c r="M235" s="1179">
        <v>0.25</v>
      </c>
      <c r="N235" s="4" t="s">
        <v>32</v>
      </c>
      <c r="O235" s="43">
        <v>0.1</v>
      </c>
      <c r="P235" s="44">
        <v>0.3</v>
      </c>
      <c r="Q235" s="44">
        <v>0.6</v>
      </c>
      <c r="R235" s="45">
        <v>1</v>
      </c>
      <c r="S235" s="5">
        <f>SUM(O235:O235)*M235</f>
        <v>2.5000000000000001E-2</v>
      </c>
      <c r="T235" s="5">
        <f t="shared" ref="T235" si="681">SUM(P235:P235)*M235</f>
        <v>7.4999999999999997E-2</v>
      </c>
      <c r="U235" s="5">
        <f t="shared" ref="U235" si="682">SUM(Q235:Q235)*M235</f>
        <v>0.15</v>
      </c>
      <c r="V235" s="5">
        <f t="shared" ref="V235" si="683">SUM(R235:R235)*M235</f>
        <v>0.25</v>
      </c>
      <c r="W235" s="6">
        <f t="shared" si="563"/>
        <v>0.25</v>
      </c>
      <c r="X235" s="1161">
        <f>+T236+T238+T240+T242</f>
        <v>0</v>
      </c>
      <c r="Y235" s="1161">
        <f>+U236+U238+U240+U242</f>
        <v>0</v>
      </c>
      <c r="Z235" s="1161">
        <f>+V236+V238+V240+V242</f>
        <v>0</v>
      </c>
      <c r="AA235" s="1191">
        <f>+W236+W238+W240+W242</f>
        <v>0</v>
      </c>
      <c r="AB235" s="1181">
        <f>MAX(X235:AA242)</f>
        <v>0</v>
      </c>
      <c r="AC235" s="270"/>
      <c r="AD235" s="1149" t="s">
        <v>871</v>
      </c>
      <c r="AE235" s="101" t="str">
        <f t="shared" ref="AE235" si="684">+IF(P236&gt;P235,"SUPERADA",IF(P236=P235,"EQUILIBRADA",IF(P236&lt;P235,"PARA MEJORAR")))</f>
        <v>PARA MEJORAR</v>
      </c>
      <c r="AF235" s="1189"/>
      <c r="AG235" s="1151"/>
      <c r="AH235" s="1231"/>
      <c r="AI235" s="977"/>
      <c r="AJ235" s="145" t="s">
        <v>920</v>
      </c>
    </row>
    <row r="236" spans="1:36" s="68" customFormat="1" ht="24.95" customHeight="1" thickBot="1" x14ac:dyDescent="0.25">
      <c r="A236" s="548"/>
      <c r="B236" s="1231"/>
      <c r="C236" s="92"/>
      <c r="D236" s="1151"/>
      <c r="E236" s="1163"/>
      <c r="F236" s="1164"/>
      <c r="G236" s="1187"/>
      <c r="H236" s="1189"/>
      <c r="I236" s="1169"/>
      <c r="J236" s="1169"/>
      <c r="K236" s="1169"/>
      <c r="L236" s="1203"/>
      <c r="M236" s="1180"/>
      <c r="N236" s="7" t="s">
        <v>34</v>
      </c>
      <c r="O236" s="46">
        <v>0</v>
      </c>
      <c r="P236" s="8">
        <v>0</v>
      </c>
      <c r="Q236" s="8">
        <v>0</v>
      </c>
      <c r="R236" s="9">
        <v>0</v>
      </c>
      <c r="S236" s="10">
        <f t="shared" ref="S236" si="685">SUM(O236:O236)*M235</f>
        <v>0</v>
      </c>
      <c r="T236" s="10">
        <f t="shared" ref="T236" si="686">SUM(P236:P236)*M235</f>
        <v>0</v>
      </c>
      <c r="U236" s="10">
        <f t="shared" ref="U236" si="687">SUM(Q236:Q236)*M235</f>
        <v>0</v>
      </c>
      <c r="V236" s="10">
        <f t="shared" ref="V236" si="688">SUM(R236:R236)*M235</f>
        <v>0</v>
      </c>
      <c r="W236" s="11">
        <f t="shared" si="563"/>
        <v>0</v>
      </c>
      <c r="X236" s="1162"/>
      <c r="Y236" s="1162"/>
      <c r="Z236" s="1162"/>
      <c r="AA236" s="1192"/>
      <c r="AB236" s="1182"/>
      <c r="AC236" s="270"/>
      <c r="AD236" s="1147"/>
      <c r="AE236" s="103"/>
      <c r="AF236" s="1189"/>
      <c r="AG236" s="1151"/>
      <c r="AH236" s="1231"/>
      <c r="AI236" s="977"/>
      <c r="AJ236" s="146"/>
    </row>
    <row r="237" spans="1:36" s="68" customFormat="1" ht="24.95" customHeight="1" x14ac:dyDescent="0.2">
      <c r="A237" s="548"/>
      <c r="B237" s="1231"/>
      <c r="C237" s="92"/>
      <c r="D237" s="1151"/>
      <c r="E237" s="1163"/>
      <c r="F237" s="1164"/>
      <c r="G237" s="1187"/>
      <c r="H237" s="1189"/>
      <c r="I237" s="1169"/>
      <c r="J237" s="1169"/>
      <c r="K237" s="1169"/>
      <c r="L237" s="1204" t="s">
        <v>290</v>
      </c>
      <c r="M237" s="1222">
        <v>0.25</v>
      </c>
      <c r="N237" s="4" t="s">
        <v>32</v>
      </c>
      <c r="O237" s="43">
        <v>0</v>
      </c>
      <c r="P237" s="44">
        <v>0.1</v>
      </c>
      <c r="Q237" s="44">
        <v>0.5</v>
      </c>
      <c r="R237" s="45">
        <v>1</v>
      </c>
      <c r="S237" s="5">
        <f>SUM(O237:O237)*M237</f>
        <v>0</v>
      </c>
      <c r="T237" s="5">
        <f t="shared" ref="T237" si="689">SUM(P237:P237)*M237</f>
        <v>2.5000000000000001E-2</v>
      </c>
      <c r="U237" s="5">
        <f t="shared" ref="U237" si="690">SUM(Q237:Q237)*M237</f>
        <v>0.125</v>
      </c>
      <c r="V237" s="5">
        <f t="shared" ref="V237" si="691">SUM(R237:R237)*M237</f>
        <v>0.25</v>
      </c>
      <c r="W237" s="6">
        <f t="shared" si="563"/>
        <v>0.25</v>
      </c>
      <c r="X237" s="1162"/>
      <c r="Y237" s="1162"/>
      <c r="Z237" s="1162"/>
      <c r="AA237" s="1192"/>
      <c r="AB237" s="1182"/>
      <c r="AC237" s="270"/>
      <c r="AD237" s="1147"/>
      <c r="AE237" s="101" t="str">
        <f t="shared" ref="AE237" si="692">+IF(P238&gt;P237,"SUPERADA",IF(P238=P237,"EQUILIBRADA",IF(P238&lt;P237,"PARA MEJORAR")))</f>
        <v>PARA MEJORAR</v>
      </c>
      <c r="AF237" s="1189"/>
      <c r="AG237" s="1151"/>
      <c r="AH237" s="1231"/>
      <c r="AI237" s="977"/>
      <c r="AJ237" s="146"/>
    </row>
    <row r="238" spans="1:36" s="68" customFormat="1" ht="24.95" customHeight="1" thickBot="1" x14ac:dyDescent="0.25">
      <c r="A238" s="548"/>
      <c r="B238" s="1231"/>
      <c r="C238" s="92"/>
      <c r="D238" s="1151"/>
      <c r="E238" s="1163"/>
      <c r="F238" s="1164"/>
      <c r="G238" s="1187"/>
      <c r="H238" s="1189"/>
      <c r="I238" s="1169"/>
      <c r="J238" s="1169"/>
      <c r="K238" s="1169"/>
      <c r="L238" s="1203"/>
      <c r="M238" s="1180"/>
      <c r="N238" s="7" t="s">
        <v>34</v>
      </c>
      <c r="O238" s="46">
        <v>0</v>
      </c>
      <c r="P238" s="8">
        <v>0</v>
      </c>
      <c r="Q238" s="8">
        <v>0</v>
      </c>
      <c r="R238" s="9">
        <v>0</v>
      </c>
      <c r="S238" s="10">
        <f t="shared" ref="S238" si="693">SUM(O238:O238)*M237</f>
        <v>0</v>
      </c>
      <c r="T238" s="10">
        <f t="shared" ref="T238" si="694">SUM(P238:P238)*M237</f>
        <v>0</v>
      </c>
      <c r="U238" s="10">
        <f t="shared" ref="U238" si="695">SUM(Q238:Q238)*M237</f>
        <v>0</v>
      </c>
      <c r="V238" s="10">
        <f t="shared" ref="V238" si="696">SUM(R238:R238)*M237</f>
        <v>0</v>
      </c>
      <c r="W238" s="11">
        <f t="shared" si="563"/>
        <v>0</v>
      </c>
      <c r="X238" s="1162"/>
      <c r="Y238" s="1162"/>
      <c r="Z238" s="1162"/>
      <c r="AA238" s="1192"/>
      <c r="AB238" s="1182"/>
      <c r="AC238" s="270"/>
      <c r="AD238" s="1147"/>
      <c r="AE238" s="103"/>
      <c r="AF238" s="1189"/>
      <c r="AG238" s="1151"/>
      <c r="AH238" s="1231"/>
      <c r="AI238" s="977"/>
      <c r="AJ238" s="146"/>
    </row>
    <row r="239" spans="1:36" s="68" customFormat="1" ht="30" customHeight="1" x14ac:dyDescent="0.2">
      <c r="A239" s="548"/>
      <c r="B239" s="1231"/>
      <c r="C239" s="92"/>
      <c r="D239" s="1151"/>
      <c r="E239" s="1163"/>
      <c r="F239" s="1164"/>
      <c r="G239" s="1187"/>
      <c r="H239" s="1189"/>
      <c r="I239" s="1169"/>
      <c r="J239" s="1169"/>
      <c r="K239" s="1169"/>
      <c r="L239" s="1174" t="s">
        <v>893</v>
      </c>
      <c r="M239" s="1222">
        <v>0.25</v>
      </c>
      <c r="N239" s="4" t="s">
        <v>32</v>
      </c>
      <c r="O239" s="43">
        <v>0.25</v>
      </c>
      <c r="P239" s="44">
        <v>0.5</v>
      </c>
      <c r="Q239" s="44">
        <v>0.75</v>
      </c>
      <c r="R239" s="45">
        <v>1</v>
      </c>
      <c r="S239" s="5">
        <f>SUM(O239:O239)*M239</f>
        <v>6.25E-2</v>
      </c>
      <c r="T239" s="5">
        <f t="shared" ref="T239" si="697">SUM(P239:P239)*M239</f>
        <v>0.125</v>
      </c>
      <c r="U239" s="5">
        <f t="shared" ref="U239" si="698">SUM(Q239:Q239)*M239</f>
        <v>0.1875</v>
      </c>
      <c r="V239" s="5">
        <f t="shared" ref="V239" si="699">SUM(R239:R239)*M239</f>
        <v>0.25</v>
      </c>
      <c r="W239" s="6">
        <f t="shared" si="563"/>
        <v>0.25</v>
      </c>
      <c r="X239" s="1162"/>
      <c r="Y239" s="1162"/>
      <c r="Z239" s="1162"/>
      <c r="AA239" s="1192"/>
      <c r="AB239" s="1182"/>
      <c r="AC239" s="270"/>
      <c r="AD239" s="1147"/>
      <c r="AE239" s="101" t="str">
        <f t="shared" ref="AE239" si="700">+IF(P240&gt;P239,"SUPERADA",IF(P240=P239,"EQUILIBRADA",IF(P240&lt;P239,"PARA MEJORAR")))</f>
        <v>PARA MEJORAR</v>
      </c>
      <c r="AF239" s="1189"/>
      <c r="AG239" s="1151"/>
      <c r="AH239" s="1231"/>
      <c r="AI239" s="977"/>
      <c r="AJ239" s="146"/>
    </row>
    <row r="240" spans="1:36" s="68" customFormat="1" ht="30" customHeight="1" thickBot="1" x14ac:dyDescent="0.25">
      <c r="A240" s="548"/>
      <c r="B240" s="1231"/>
      <c r="C240" s="92"/>
      <c r="D240" s="1151"/>
      <c r="E240" s="1163"/>
      <c r="F240" s="1164"/>
      <c r="G240" s="1187"/>
      <c r="H240" s="1189"/>
      <c r="I240" s="1169"/>
      <c r="J240" s="1169"/>
      <c r="K240" s="1169"/>
      <c r="L240" s="1175"/>
      <c r="M240" s="1180"/>
      <c r="N240" s="7" t="s">
        <v>34</v>
      </c>
      <c r="O240" s="46">
        <v>0</v>
      </c>
      <c r="P240" s="8">
        <v>0</v>
      </c>
      <c r="Q240" s="8">
        <v>0</v>
      </c>
      <c r="R240" s="9">
        <v>0</v>
      </c>
      <c r="S240" s="10">
        <f t="shared" ref="S240" si="701">SUM(O240:O240)*M239</f>
        <v>0</v>
      </c>
      <c r="T240" s="10">
        <f t="shared" ref="T240" si="702">SUM(P240:P240)*M239</f>
        <v>0</v>
      </c>
      <c r="U240" s="10">
        <f t="shared" ref="U240" si="703">SUM(Q240:Q240)*M239</f>
        <v>0</v>
      </c>
      <c r="V240" s="10">
        <f t="shared" ref="V240" si="704">SUM(R240:R240)*M239</f>
        <v>0</v>
      </c>
      <c r="W240" s="11">
        <f t="shared" si="563"/>
        <v>0</v>
      </c>
      <c r="X240" s="1162"/>
      <c r="Y240" s="1162"/>
      <c r="Z240" s="1162"/>
      <c r="AA240" s="1192"/>
      <c r="AB240" s="1182"/>
      <c r="AC240" s="270"/>
      <c r="AD240" s="1147"/>
      <c r="AE240" s="103"/>
      <c r="AF240" s="1189"/>
      <c r="AG240" s="1151"/>
      <c r="AH240" s="1231"/>
      <c r="AI240" s="977"/>
      <c r="AJ240" s="146"/>
    </row>
    <row r="241" spans="1:36" s="68" customFormat="1" ht="20.100000000000001" customHeight="1" x14ac:dyDescent="0.2">
      <c r="A241" s="548"/>
      <c r="B241" s="1231"/>
      <c r="C241" s="92"/>
      <c r="D241" s="1151"/>
      <c r="E241" s="1163"/>
      <c r="F241" s="1164"/>
      <c r="G241" s="1187"/>
      <c r="H241" s="1189"/>
      <c r="I241" s="1169"/>
      <c r="J241" s="1169"/>
      <c r="K241" s="1169"/>
      <c r="L241" s="1204" t="s">
        <v>291</v>
      </c>
      <c r="M241" s="1222">
        <v>0.25</v>
      </c>
      <c r="N241" s="4" t="s">
        <v>32</v>
      </c>
      <c r="O241" s="43">
        <v>0.25</v>
      </c>
      <c r="P241" s="44">
        <v>0.5</v>
      </c>
      <c r="Q241" s="44">
        <v>0.75</v>
      </c>
      <c r="R241" s="45">
        <v>1</v>
      </c>
      <c r="S241" s="5">
        <f>SUM(O241:O241)*M241</f>
        <v>6.25E-2</v>
      </c>
      <c r="T241" s="5">
        <f t="shared" ref="T241" si="705">SUM(P241:P241)*M241</f>
        <v>0.125</v>
      </c>
      <c r="U241" s="5">
        <f t="shared" ref="U241" si="706">SUM(Q241:Q241)*M241</f>
        <v>0.1875</v>
      </c>
      <c r="V241" s="5">
        <f t="shared" ref="V241" si="707">SUM(R241:R241)*M241</f>
        <v>0.25</v>
      </c>
      <c r="W241" s="6">
        <f t="shared" si="563"/>
        <v>0.25</v>
      </c>
      <c r="X241" s="1162"/>
      <c r="Y241" s="1162"/>
      <c r="Z241" s="1162"/>
      <c r="AA241" s="1192"/>
      <c r="AB241" s="1182"/>
      <c r="AC241" s="270"/>
      <c r="AD241" s="1147"/>
      <c r="AE241" s="101" t="str">
        <f t="shared" ref="AE241" si="708">+IF(P242&gt;P241,"SUPERADA",IF(P242=P241,"EQUILIBRADA",IF(P242&lt;P241,"PARA MEJORAR")))</f>
        <v>PARA MEJORAR</v>
      </c>
      <c r="AF241" s="1189"/>
      <c r="AG241" s="1151"/>
      <c r="AH241" s="1231"/>
      <c r="AI241" s="977"/>
      <c r="AJ241" s="146"/>
    </row>
    <row r="242" spans="1:36" s="68" customFormat="1" ht="20.100000000000001" customHeight="1" thickBot="1" x14ac:dyDescent="0.25">
      <c r="A242" s="548"/>
      <c r="B242" s="1231"/>
      <c r="C242" s="92"/>
      <c r="D242" s="1151"/>
      <c r="E242" s="1163"/>
      <c r="F242" s="1164"/>
      <c r="G242" s="1184"/>
      <c r="H242" s="1190"/>
      <c r="I242" s="1170"/>
      <c r="J242" s="1170"/>
      <c r="K242" s="1170"/>
      <c r="L242" s="1205"/>
      <c r="M242" s="1223"/>
      <c r="N242" s="7" t="s">
        <v>34</v>
      </c>
      <c r="O242" s="46">
        <v>0</v>
      </c>
      <c r="P242" s="8">
        <v>0</v>
      </c>
      <c r="Q242" s="8">
        <v>0</v>
      </c>
      <c r="R242" s="9">
        <v>0</v>
      </c>
      <c r="S242" s="10">
        <f t="shared" ref="S242" si="709">SUM(O242:O242)*M241</f>
        <v>0</v>
      </c>
      <c r="T242" s="10">
        <f t="shared" ref="T242" si="710">SUM(P242:P242)*M241</f>
        <v>0</v>
      </c>
      <c r="U242" s="10">
        <f t="shared" ref="U242" si="711">SUM(Q242:Q242)*M241</f>
        <v>0</v>
      </c>
      <c r="V242" s="10">
        <f t="shared" ref="V242" si="712">SUM(R242:R242)*M241</f>
        <v>0</v>
      </c>
      <c r="W242" s="11">
        <f t="shared" si="563"/>
        <v>0</v>
      </c>
      <c r="X242" s="1162"/>
      <c r="Y242" s="1162"/>
      <c r="Z242" s="1162"/>
      <c r="AA242" s="1192"/>
      <c r="AB242" s="1182"/>
      <c r="AC242" s="270"/>
      <c r="AD242" s="1150"/>
      <c r="AE242" s="103"/>
      <c r="AF242" s="1189"/>
      <c r="AG242" s="1151"/>
      <c r="AH242" s="1231"/>
      <c r="AI242" s="977"/>
      <c r="AJ242" s="147"/>
    </row>
    <row r="243" spans="1:36" s="68" customFormat="1" ht="20.100000000000001" customHeight="1" x14ac:dyDescent="0.2">
      <c r="A243" s="548"/>
      <c r="B243" s="1231"/>
      <c r="C243" s="92"/>
      <c r="D243" s="1151"/>
      <c r="E243" s="1163"/>
      <c r="F243" s="1164"/>
      <c r="G243" s="1183" t="s">
        <v>292</v>
      </c>
      <c r="H243" s="1188"/>
      <c r="I243" s="1168" t="s">
        <v>293</v>
      </c>
      <c r="J243" s="1168" t="s">
        <v>261</v>
      </c>
      <c r="K243" s="1168"/>
      <c r="L243" s="1206" t="s">
        <v>894</v>
      </c>
      <c r="M243" s="1179">
        <v>0.35</v>
      </c>
      <c r="N243" s="4" t="s">
        <v>32</v>
      </c>
      <c r="O243" s="43">
        <v>0.1</v>
      </c>
      <c r="P243" s="44">
        <v>0.3</v>
      </c>
      <c r="Q243" s="44">
        <v>0.6</v>
      </c>
      <c r="R243" s="45">
        <v>1</v>
      </c>
      <c r="S243" s="5">
        <f>SUM(O243:O243)*M243</f>
        <v>3.4999999999999996E-2</v>
      </c>
      <c r="T243" s="5">
        <f t="shared" ref="T243" si="713">SUM(P243:P243)*M243</f>
        <v>0.105</v>
      </c>
      <c r="U243" s="5">
        <f t="shared" ref="U243" si="714">SUM(Q243:Q243)*M243</f>
        <v>0.21</v>
      </c>
      <c r="V243" s="5">
        <f t="shared" ref="V243" si="715">SUM(R243:R243)*M243</f>
        <v>0.35</v>
      </c>
      <c r="W243" s="6">
        <f t="shared" si="563"/>
        <v>0.35</v>
      </c>
      <c r="X243" s="1161">
        <f>+T244+T246+T248</f>
        <v>0</v>
      </c>
      <c r="Y243" s="1161">
        <f>+U244+U246+U248</f>
        <v>0</v>
      </c>
      <c r="Z243" s="1161">
        <f>+V244+V246+V248</f>
        <v>0</v>
      </c>
      <c r="AA243" s="1191">
        <f>+W244+W246+W248</f>
        <v>0</v>
      </c>
      <c r="AB243" s="1181">
        <f>MAX(X243:AA248)</f>
        <v>0</v>
      </c>
      <c r="AC243" s="270"/>
      <c r="AD243" s="1146" t="s">
        <v>872</v>
      </c>
      <c r="AE243" s="101" t="str">
        <f t="shared" ref="AE243" si="716">+IF(P244&gt;P243,"SUPERADA",IF(P244=P243,"EQUILIBRADA",IF(P244&lt;P243,"PARA MEJORAR")))</f>
        <v>PARA MEJORAR</v>
      </c>
      <c r="AF243" s="1189"/>
      <c r="AG243" s="1151"/>
      <c r="AH243" s="1231"/>
      <c r="AI243" s="977"/>
      <c r="AJ243" s="145" t="s">
        <v>920</v>
      </c>
    </row>
    <row r="244" spans="1:36" s="68" customFormat="1" ht="20.100000000000001" customHeight="1" thickBot="1" x14ac:dyDescent="0.25">
      <c r="A244" s="548"/>
      <c r="B244" s="1231"/>
      <c r="C244" s="92"/>
      <c r="D244" s="1151"/>
      <c r="E244" s="1163"/>
      <c r="F244" s="1164"/>
      <c r="G244" s="1187"/>
      <c r="H244" s="1189"/>
      <c r="I244" s="1169"/>
      <c r="J244" s="1169"/>
      <c r="K244" s="1169"/>
      <c r="L244" s="1175"/>
      <c r="M244" s="1180"/>
      <c r="N244" s="7" t="s">
        <v>34</v>
      </c>
      <c r="O244" s="46">
        <v>0</v>
      </c>
      <c r="P244" s="8">
        <v>0</v>
      </c>
      <c r="Q244" s="8">
        <v>0</v>
      </c>
      <c r="R244" s="9">
        <v>0</v>
      </c>
      <c r="S244" s="10">
        <f t="shared" ref="S244" si="717">SUM(O244:O244)*M243</f>
        <v>0</v>
      </c>
      <c r="T244" s="10">
        <f t="shared" ref="T244" si="718">SUM(P244:P244)*M243</f>
        <v>0</v>
      </c>
      <c r="U244" s="10">
        <f t="shared" ref="U244" si="719">SUM(Q244:Q244)*M243</f>
        <v>0</v>
      </c>
      <c r="V244" s="10">
        <f t="shared" ref="V244" si="720">SUM(R244:R244)*M243</f>
        <v>0</v>
      </c>
      <c r="W244" s="11">
        <f t="shared" si="563"/>
        <v>0</v>
      </c>
      <c r="X244" s="1162"/>
      <c r="Y244" s="1162"/>
      <c r="Z244" s="1162"/>
      <c r="AA244" s="1192"/>
      <c r="AB244" s="1182"/>
      <c r="AC244" s="270"/>
      <c r="AD244" s="1147"/>
      <c r="AE244" s="103"/>
      <c r="AF244" s="1189"/>
      <c r="AG244" s="1151"/>
      <c r="AH244" s="1231"/>
      <c r="AI244" s="977"/>
      <c r="AJ244" s="146"/>
    </row>
    <row r="245" spans="1:36" s="68" customFormat="1" ht="20.100000000000001" customHeight="1" x14ac:dyDescent="0.2">
      <c r="A245" s="548"/>
      <c r="B245" s="1231"/>
      <c r="C245" s="92"/>
      <c r="D245" s="1151"/>
      <c r="E245" s="1163"/>
      <c r="F245" s="1164"/>
      <c r="G245" s="1187"/>
      <c r="H245" s="1189"/>
      <c r="I245" s="1169"/>
      <c r="J245" s="1169"/>
      <c r="K245" s="1169"/>
      <c r="L245" s="1174" t="s">
        <v>294</v>
      </c>
      <c r="M245" s="1222">
        <v>0.35</v>
      </c>
      <c r="N245" s="4" t="s">
        <v>32</v>
      </c>
      <c r="O245" s="43">
        <v>0</v>
      </c>
      <c r="P245" s="44">
        <v>0</v>
      </c>
      <c r="Q245" s="44">
        <v>0.6</v>
      </c>
      <c r="R245" s="45">
        <v>1</v>
      </c>
      <c r="S245" s="5">
        <f>SUM(O245:O245)*M245</f>
        <v>0</v>
      </c>
      <c r="T245" s="5">
        <f t="shared" ref="T245" si="721">SUM(P245:P245)*M245</f>
        <v>0</v>
      </c>
      <c r="U245" s="5">
        <f t="shared" ref="U245" si="722">SUM(Q245:Q245)*M245</f>
        <v>0.21</v>
      </c>
      <c r="V245" s="5">
        <f t="shared" ref="V245" si="723">SUM(R245:R245)*M245</f>
        <v>0.35</v>
      </c>
      <c r="W245" s="6">
        <f t="shared" si="563"/>
        <v>0.35</v>
      </c>
      <c r="X245" s="1162"/>
      <c r="Y245" s="1162"/>
      <c r="Z245" s="1162"/>
      <c r="AA245" s="1192"/>
      <c r="AB245" s="1182"/>
      <c r="AC245" s="270"/>
      <c r="AD245" s="1147"/>
      <c r="AE245" s="101" t="str">
        <f t="shared" ref="AE245" si="724">+IF(P246&gt;P245,"SUPERADA",IF(P246=P245,"EQUILIBRADA",IF(P246&lt;P245,"PARA MEJORAR")))</f>
        <v>EQUILIBRADA</v>
      </c>
      <c r="AF245" s="1189"/>
      <c r="AG245" s="1151"/>
      <c r="AH245" s="1231"/>
      <c r="AI245" s="977"/>
      <c r="AJ245" s="146"/>
    </row>
    <row r="246" spans="1:36" s="68" customFormat="1" ht="20.100000000000001" customHeight="1" thickBot="1" x14ac:dyDescent="0.25">
      <c r="A246" s="548"/>
      <c r="B246" s="1231"/>
      <c r="C246" s="92"/>
      <c r="D246" s="1151"/>
      <c r="E246" s="1163"/>
      <c r="F246" s="1164"/>
      <c r="G246" s="1187"/>
      <c r="H246" s="1189"/>
      <c r="I246" s="1169"/>
      <c r="J246" s="1169"/>
      <c r="K246" s="1169"/>
      <c r="L246" s="1175"/>
      <c r="M246" s="1180"/>
      <c r="N246" s="7" t="s">
        <v>34</v>
      </c>
      <c r="O246" s="46">
        <v>0</v>
      </c>
      <c r="P246" s="8">
        <v>0</v>
      </c>
      <c r="Q246" s="8">
        <v>0</v>
      </c>
      <c r="R246" s="9">
        <v>0</v>
      </c>
      <c r="S246" s="10">
        <f t="shared" ref="S246" si="725">SUM(O246:O246)*M245</f>
        <v>0</v>
      </c>
      <c r="T246" s="10">
        <f t="shared" ref="T246" si="726">SUM(P246:P246)*M245</f>
        <v>0</v>
      </c>
      <c r="U246" s="10">
        <f t="shared" ref="U246" si="727">SUM(Q246:Q246)*M245</f>
        <v>0</v>
      </c>
      <c r="V246" s="10">
        <f t="shared" ref="V246" si="728">SUM(R246:R246)*M245</f>
        <v>0</v>
      </c>
      <c r="W246" s="11">
        <f t="shared" si="563"/>
        <v>0</v>
      </c>
      <c r="X246" s="1162"/>
      <c r="Y246" s="1162"/>
      <c r="Z246" s="1162"/>
      <c r="AA246" s="1192"/>
      <c r="AB246" s="1182"/>
      <c r="AC246" s="270"/>
      <c r="AD246" s="1147"/>
      <c r="AE246" s="103"/>
      <c r="AF246" s="1189"/>
      <c r="AG246" s="1151"/>
      <c r="AH246" s="1231"/>
      <c r="AI246" s="977"/>
      <c r="AJ246" s="146"/>
    </row>
    <row r="247" spans="1:36" s="68" customFormat="1" ht="20.100000000000001" customHeight="1" x14ac:dyDescent="0.2">
      <c r="A247" s="548"/>
      <c r="B247" s="1231"/>
      <c r="C247" s="92"/>
      <c r="D247" s="1151"/>
      <c r="E247" s="1163"/>
      <c r="F247" s="1164"/>
      <c r="G247" s="1187"/>
      <c r="H247" s="1189"/>
      <c r="I247" s="1169"/>
      <c r="J247" s="1169"/>
      <c r="K247" s="1169"/>
      <c r="L247" s="1176" t="s">
        <v>295</v>
      </c>
      <c r="M247" s="1222">
        <v>0.3</v>
      </c>
      <c r="N247" s="4" t="s">
        <v>32</v>
      </c>
      <c r="O247" s="43">
        <v>0.1</v>
      </c>
      <c r="P247" s="44">
        <v>0.2</v>
      </c>
      <c r="Q247" s="44">
        <v>0.5</v>
      </c>
      <c r="R247" s="45">
        <v>1</v>
      </c>
      <c r="S247" s="5">
        <f>SUM(O247:O247)*M247</f>
        <v>0.03</v>
      </c>
      <c r="T247" s="5">
        <f t="shared" ref="T247" si="729">SUM(P247:P247)*M247</f>
        <v>0.06</v>
      </c>
      <c r="U247" s="5">
        <f t="shared" ref="U247" si="730">SUM(Q247:Q247)*M247</f>
        <v>0.15</v>
      </c>
      <c r="V247" s="5">
        <f t="shared" ref="V247" si="731">SUM(R247:R247)*M247</f>
        <v>0.3</v>
      </c>
      <c r="W247" s="6">
        <f t="shared" si="563"/>
        <v>0.3</v>
      </c>
      <c r="X247" s="1162"/>
      <c r="Y247" s="1162"/>
      <c r="Z247" s="1162"/>
      <c r="AA247" s="1192"/>
      <c r="AB247" s="1182"/>
      <c r="AC247" s="270"/>
      <c r="AD247" s="1147"/>
      <c r="AE247" s="101" t="str">
        <f t="shared" ref="AE247" si="732">+IF(P248&gt;P247,"SUPERADA",IF(P248=P247,"EQUILIBRADA",IF(P248&lt;P247,"PARA MEJORAR")))</f>
        <v>PARA MEJORAR</v>
      </c>
      <c r="AF247" s="1189"/>
      <c r="AG247" s="1151"/>
      <c r="AH247" s="1231"/>
      <c r="AI247" s="977"/>
      <c r="AJ247" s="146"/>
    </row>
    <row r="248" spans="1:36" s="68" customFormat="1" ht="20.100000000000001" customHeight="1" thickBot="1" x14ac:dyDescent="0.25">
      <c r="A248" s="548"/>
      <c r="B248" s="1231"/>
      <c r="C248" s="92"/>
      <c r="D248" s="1151"/>
      <c r="E248" s="1163"/>
      <c r="F248" s="1164"/>
      <c r="G248" s="1184"/>
      <c r="H248" s="1190"/>
      <c r="I248" s="1170"/>
      <c r="J248" s="1170"/>
      <c r="K248" s="1170"/>
      <c r="L248" s="1221"/>
      <c r="M248" s="1223"/>
      <c r="N248" s="7" t="s">
        <v>34</v>
      </c>
      <c r="O248" s="46">
        <v>0</v>
      </c>
      <c r="P248" s="8">
        <v>0</v>
      </c>
      <c r="Q248" s="8">
        <v>0</v>
      </c>
      <c r="R248" s="9">
        <v>0</v>
      </c>
      <c r="S248" s="10">
        <f t="shared" ref="S248" si="733">SUM(O248:O248)*M247</f>
        <v>0</v>
      </c>
      <c r="T248" s="10">
        <f t="shared" ref="T248" si="734">SUM(P248:P248)*M247</f>
        <v>0</v>
      </c>
      <c r="U248" s="10">
        <f t="shared" ref="U248" si="735">SUM(Q248:Q248)*M247</f>
        <v>0</v>
      </c>
      <c r="V248" s="10">
        <f t="shared" ref="V248" si="736">SUM(R248:R248)*M247</f>
        <v>0</v>
      </c>
      <c r="W248" s="11">
        <f t="shared" si="563"/>
        <v>0</v>
      </c>
      <c r="X248" s="1162"/>
      <c r="Y248" s="1162"/>
      <c r="Z248" s="1162"/>
      <c r="AA248" s="1192"/>
      <c r="AB248" s="1182"/>
      <c r="AC248" s="270"/>
      <c r="AD248" s="1148"/>
      <c r="AE248" s="103"/>
      <c r="AF248" s="1189"/>
      <c r="AG248" s="1151"/>
      <c r="AH248" s="1231"/>
      <c r="AI248" s="977"/>
      <c r="AJ248" s="147"/>
    </row>
    <row r="249" spans="1:36" s="68" customFormat="1" ht="20.100000000000001" customHeight="1" x14ac:dyDescent="0.2">
      <c r="A249" s="548"/>
      <c r="B249" s="1231"/>
      <c r="C249" s="92"/>
      <c r="D249" s="1151" t="s">
        <v>296</v>
      </c>
      <c r="E249" s="1163">
        <v>23</v>
      </c>
      <c r="F249" s="1164" t="s">
        <v>297</v>
      </c>
      <c r="G249" s="1152" t="s">
        <v>298</v>
      </c>
      <c r="H249" s="1155"/>
      <c r="I249" s="1158" t="s">
        <v>299</v>
      </c>
      <c r="J249" s="1158" t="s">
        <v>261</v>
      </c>
      <c r="K249" s="1158"/>
      <c r="L249" s="1206" t="s">
        <v>300</v>
      </c>
      <c r="M249" s="1179">
        <v>1</v>
      </c>
      <c r="N249" s="4" t="s">
        <v>32</v>
      </c>
      <c r="O249" s="43">
        <v>0</v>
      </c>
      <c r="P249" s="44">
        <v>0.3</v>
      </c>
      <c r="Q249" s="44">
        <v>0.7</v>
      </c>
      <c r="R249" s="45">
        <v>1</v>
      </c>
      <c r="S249" s="5">
        <f>SUM(O249:O249)*M249</f>
        <v>0</v>
      </c>
      <c r="T249" s="5">
        <f t="shared" ref="T249" si="737">SUM(P249:P249)*M249</f>
        <v>0.3</v>
      </c>
      <c r="U249" s="5">
        <f t="shared" ref="U249" si="738">SUM(Q249:Q249)*M249</f>
        <v>0.7</v>
      </c>
      <c r="V249" s="5">
        <f t="shared" ref="V249" si="739">SUM(R249:R249)*M249</f>
        <v>1</v>
      </c>
      <c r="W249" s="6">
        <f t="shared" si="563"/>
        <v>1</v>
      </c>
      <c r="X249" s="1161">
        <f>+T250</f>
        <v>0</v>
      </c>
      <c r="Y249" s="1161">
        <f>+U250</f>
        <v>0</v>
      </c>
      <c r="Z249" s="1161">
        <f>+V250</f>
        <v>0</v>
      </c>
      <c r="AA249" s="1191">
        <f>+W250</f>
        <v>0</v>
      </c>
      <c r="AB249" s="1181">
        <f>MAX(X249:AA250)</f>
        <v>0</v>
      </c>
      <c r="AC249" s="270"/>
      <c r="AD249" s="1149" t="s">
        <v>873</v>
      </c>
      <c r="AE249" s="101" t="str">
        <f t="shared" ref="AE249" si="740">+IF(P250&gt;P249,"SUPERADA",IF(P250=P249,"EQUILIBRADA",IF(P250&lt;P249,"PARA MEJORAR")))</f>
        <v>PARA MEJORAR</v>
      </c>
      <c r="AF249" s="1166"/>
      <c r="AG249" s="1151"/>
      <c r="AH249" s="1231"/>
      <c r="AI249" s="977"/>
      <c r="AJ249" s="137" t="s">
        <v>920</v>
      </c>
    </row>
    <row r="250" spans="1:36" s="68" customFormat="1" ht="20.100000000000001" customHeight="1" thickBot="1" x14ac:dyDescent="0.25">
      <c r="A250" s="548"/>
      <c r="B250" s="1231"/>
      <c r="C250" s="92"/>
      <c r="D250" s="1151"/>
      <c r="E250" s="1163"/>
      <c r="F250" s="1164"/>
      <c r="G250" s="1154"/>
      <c r="H250" s="1157"/>
      <c r="I250" s="1160"/>
      <c r="J250" s="1160"/>
      <c r="K250" s="1160"/>
      <c r="L250" s="1207"/>
      <c r="M250" s="1223"/>
      <c r="N250" s="18" t="s">
        <v>34</v>
      </c>
      <c r="O250" s="46">
        <v>0</v>
      </c>
      <c r="P250" s="8">
        <v>0</v>
      </c>
      <c r="Q250" s="8">
        <v>0</v>
      </c>
      <c r="R250" s="9">
        <v>0</v>
      </c>
      <c r="S250" s="10">
        <f t="shared" ref="S250" si="741">SUM(O250:O250)*M249</f>
        <v>0</v>
      </c>
      <c r="T250" s="10">
        <f t="shared" ref="T250" si="742">SUM(P250:P250)*M249</f>
        <v>0</v>
      </c>
      <c r="U250" s="10">
        <f t="shared" ref="U250" si="743">SUM(Q250:Q250)*M249</f>
        <v>0</v>
      </c>
      <c r="V250" s="10">
        <f t="shared" ref="V250" si="744">SUM(R250:R250)*M249</f>
        <v>0</v>
      </c>
      <c r="W250" s="11">
        <f t="shared" si="563"/>
        <v>0</v>
      </c>
      <c r="X250" s="1162"/>
      <c r="Y250" s="1162"/>
      <c r="Z250" s="1162"/>
      <c r="AA250" s="1192"/>
      <c r="AB250" s="1182"/>
      <c r="AC250" s="270"/>
      <c r="AD250" s="1150"/>
      <c r="AE250" s="103"/>
      <c r="AF250" s="1166"/>
      <c r="AG250" s="1151"/>
      <c r="AH250" s="1231"/>
      <c r="AI250" s="977"/>
      <c r="AJ250" s="138"/>
    </row>
    <row r="251" spans="1:36" s="68" customFormat="1" ht="39.950000000000003" customHeight="1" thickBot="1" x14ac:dyDescent="0.25">
      <c r="A251" s="548"/>
      <c r="B251" s="1231"/>
      <c r="C251" s="92"/>
      <c r="D251" s="1151"/>
      <c r="E251" s="91"/>
      <c r="F251" s="1151"/>
      <c r="G251" s="90" t="s">
        <v>301</v>
      </c>
      <c r="H251" s="90"/>
      <c r="I251" s="1200" t="s">
        <v>874</v>
      </c>
      <c r="J251" s="1200"/>
      <c r="K251" s="1200"/>
      <c r="L251" s="1200"/>
      <c r="M251" s="1200"/>
      <c r="N251" s="1226"/>
      <c r="O251" s="1163"/>
      <c r="P251" s="1163"/>
      <c r="Q251" s="1163"/>
      <c r="R251" s="1163"/>
      <c r="S251" s="5">
        <f>SUM(O251:O251)*M251</f>
        <v>0</v>
      </c>
      <c r="T251" s="5">
        <f t="shared" ref="T251:T252" si="745">SUM(P251:P251)*M251</f>
        <v>0</v>
      </c>
      <c r="U251" s="5">
        <f t="shared" ref="U251:U252" si="746">SUM(Q251:Q251)*M251</f>
        <v>0</v>
      </c>
      <c r="V251" s="5">
        <f t="shared" ref="V251:V252" si="747">SUM(R251:R251)*M251</f>
        <v>0</v>
      </c>
      <c r="W251" s="6">
        <f t="shared" si="563"/>
        <v>0</v>
      </c>
      <c r="X251" s="94"/>
      <c r="Y251" s="94"/>
      <c r="Z251" s="94"/>
      <c r="AA251" s="95"/>
      <c r="AB251" s="96"/>
      <c r="AC251" s="270"/>
      <c r="AD251" s="93" t="s">
        <v>872</v>
      </c>
      <c r="AE251" s="88"/>
      <c r="AF251" s="89"/>
      <c r="AG251" s="1151"/>
      <c r="AH251" s="1231"/>
      <c r="AI251" s="977"/>
      <c r="AJ251" s="100" t="s">
        <v>874</v>
      </c>
    </row>
    <row r="252" spans="1:36" s="68" customFormat="1" ht="20.100000000000001" customHeight="1" x14ac:dyDescent="0.2">
      <c r="A252" s="548"/>
      <c r="B252" s="1231"/>
      <c r="C252" s="92"/>
      <c r="D252" s="1151"/>
      <c r="E252" s="1163">
        <v>24</v>
      </c>
      <c r="F252" s="1164" t="s">
        <v>302</v>
      </c>
      <c r="G252" s="1183" t="s">
        <v>303</v>
      </c>
      <c r="H252" s="1185"/>
      <c r="I252" s="1168" t="s">
        <v>304</v>
      </c>
      <c r="J252" s="1168" t="s">
        <v>261</v>
      </c>
      <c r="K252" s="1168"/>
      <c r="L252" s="1206" t="s">
        <v>305</v>
      </c>
      <c r="M252" s="1179">
        <v>1</v>
      </c>
      <c r="N252" s="4" t="s">
        <v>32</v>
      </c>
      <c r="O252" s="43">
        <v>0</v>
      </c>
      <c r="P252" s="44">
        <v>0</v>
      </c>
      <c r="Q252" s="44">
        <v>0.7</v>
      </c>
      <c r="R252" s="45">
        <v>1</v>
      </c>
      <c r="S252" s="5">
        <f>SUM(O252:O252)*M252</f>
        <v>0</v>
      </c>
      <c r="T252" s="5">
        <f t="shared" si="745"/>
        <v>0</v>
      </c>
      <c r="U252" s="5">
        <f t="shared" si="746"/>
        <v>0.7</v>
      </c>
      <c r="V252" s="5">
        <f t="shared" si="747"/>
        <v>1</v>
      </c>
      <c r="W252" s="6">
        <f t="shared" si="563"/>
        <v>1</v>
      </c>
      <c r="X252" s="1161">
        <f>+T253</f>
        <v>0</v>
      </c>
      <c r="Y252" s="1161">
        <f>+U253</f>
        <v>0</v>
      </c>
      <c r="Z252" s="1161">
        <f>+V253</f>
        <v>0</v>
      </c>
      <c r="AA252" s="1191">
        <f>+W253</f>
        <v>0</v>
      </c>
      <c r="AB252" s="1181">
        <f>MAX(X252:AA253)</f>
        <v>0</v>
      </c>
      <c r="AC252" s="270"/>
      <c r="AD252" s="1149" t="s">
        <v>875</v>
      </c>
      <c r="AE252" s="101" t="str">
        <f t="shared" ref="AE252:AE322" si="748">+IF(P253&gt;P252,"SUPERADA",IF(P253=P252,"EQUILIBRADA",IF(P253&lt;P252,"PARA MEJORAR")))</f>
        <v>EQUILIBRADA</v>
      </c>
      <c r="AF252" s="1189"/>
      <c r="AG252" s="1151"/>
      <c r="AH252" s="1231"/>
      <c r="AI252" s="977"/>
      <c r="AJ252" s="137" t="s">
        <v>920</v>
      </c>
    </row>
    <row r="253" spans="1:36" s="68" customFormat="1" ht="20.100000000000001" customHeight="1" thickBot="1" x14ac:dyDescent="0.25">
      <c r="A253" s="548"/>
      <c r="B253" s="1231"/>
      <c r="C253" s="92"/>
      <c r="D253" s="1151"/>
      <c r="E253" s="1163"/>
      <c r="F253" s="1164"/>
      <c r="G253" s="1184"/>
      <c r="H253" s="1186"/>
      <c r="I253" s="1170"/>
      <c r="J253" s="1170"/>
      <c r="K253" s="1170"/>
      <c r="L253" s="1207"/>
      <c r="M253" s="1223"/>
      <c r="N253" s="7" t="s">
        <v>34</v>
      </c>
      <c r="O253" s="46">
        <v>0</v>
      </c>
      <c r="P253" s="8">
        <v>0</v>
      </c>
      <c r="Q253" s="8">
        <v>0</v>
      </c>
      <c r="R253" s="9">
        <v>0</v>
      </c>
      <c r="S253" s="10">
        <f t="shared" ref="S253" si="749">SUM(O253:O253)*M252</f>
        <v>0</v>
      </c>
      <c r="T253" s="10">
        <f t="shared" ref="T253" si="750">SUM(P253:P253)*M252</f>
        <v>0</v>
      </c>
      <c r="U253" s="10">
        <f t="shared" ref="U253" si="751">SUM(Q253:Q253)*M252</f>
        <v>0</v>
      </c>
      <c r="V253" s="10">
        <f t="shared" ref="V253" si="752">SUM(R253:R253)*M252</f>
        <v>0</v>
      </c>
      <c r="W253" s="11">
        <f t="shared" si="563"/>
        <v>0</v>
      </c>
      <c r="X253" s="1162"/>
      <c r="Y253" s="1162"/>
      <c r="Z253" s="1162"/>
      <c r="AA253" s="1192"/>
      <c r="AB253" s="1182"/>
      <c r="AC253" s="270"/>
      <c r="AD253" s="1147"/>
      <c r="AE253" s="103"/>
      <c r="AF253" s="1189"/>
      <c r="AG253" s="1151"/>
      <c r="AH253" s="1231"/>
      <c r="AI253" s="977"/>
      <c r="AJ253" s="138"/>
    </row>
    <row r="254" spans="1:36" s="68" customFormat="1" ht="20.100000000000001" customHeight="1" x14ac:dyDescent="0.2">
      <c r="A254" s="548"/>
      <c r="B254" s="1231"/>
      <c r="C254" s="92"/>
      <c r="D254" s="1151"/>
      <c r="E254" s="1163"/>
      <c r="F254" s="1164"/>
      <c r="G254" s="1152" t="s">
        <v>306</v>
      </c>
      <c r="H254" s="1155"/>
      <c r="I254" s="1158" t="s">
        <v>307</v>
      </c>
      <c r="J254" s="1158" t="s">
        <v>308</v>
      </c>
      <c r="K254" s="1158"/>
      <c r="L254" s="1202" t="s">
        <v>309</v>
      </c>
      <c r="M254" s="1238">
        <v>0.5</v>
      </c>
      <c r="N254" s="4" t="s">
        <v>32</v>
      </c>
      <c r="O254" s="43">
        <v>0.25</v>
      </c>
      <c r="P254" s="44">
        <v>0.5</v>
      </c>
      <c r="Q254" s="44">
        <v>0.75</v>
      </c>
      <c r="R254" s="45">
        <v>1</v>
      </c>
      <c r="S254" s="5">
        <f>SUM(O254:O254)*M254</f>
        <v>0.125</v>
      </c>
      <c r="T254" s="5">
        <f t="shared" ref="T254" si="753">SUM(P254:P254)*M254</f>
        <v>0.25</v>
      </c>
      <c r="U254" s="5">
        <f t="shared" ref="U254" si="754">SUM(Q254:Q254)*M254</f>
        <v>0.375</v>
      </c>
      <c r="V254" s="5">
        <f t="shared" ref="V254" si="755">SUM(R254:R254)*M254</f>
        <v>0.5</v>
      </c>
      <c r="W254" s="6">
        <f t="shared" si="563"/>
        <v>0.5</v>
      </c>
      <c r="X254" s="1161">
        <f>+T255+T257</f>
        <v>0</v>
      </c>
      <c r="Y254" s="1161">
        <f>+U255+U257</f>
        <v>0</v>
      </c>
      <c r="Z254" s="1161">
        <f>+V255+V257</f>
        <v>0</v>
      </c>
      <c r="AA254" s="1191">
        <f>+W255+W257</f>
        <v>0</v>
      </c>
      <c r="AB254" s="1181">
        <f>MAX(X254:AA257)</f>
        <v>0</v>
      </c>
      <c r="AC254" s="270"/>
      <c r="AD254" s="1149" t="s">
        <v>876</v>
      </c>
      <c r="AE254" s="101" t="str">
        <f t="shared" si="748"/>
        <v>PARA MEJORAR</v>
      </c>
      <c r="AF254" s="1166"/>
      <c r="AG254" s="1151"/>
      <c r="AH254" s="1231"/>
      <c r="AI254" s="977"/>
      <c r="AJ254" s="137" t="s">
        <v>920</v>
      </c>
    </row>
    <row r="255" spans="1:36" s="68" customFormat="1" ht="20.100000000000001" customHeight="1" thickBot="1" x14ac:dyDescent="0.25">
      <c r="A255" s="548"/>
      <c r="B255" s="1231"/>
      <c r="C255" s="92"/>
      <c r="D255" s="1151"/>
      <c r="E255" s="1163"/>
      <c r="F255" s="1164"/>
      <c r="G255" s="1153"/>
      <c r="H255" s="1156"/>
      <c r="I255" s="1159"/>
      <c r="J255" s="1159"/>
      <c r="K255" s="1159"/>
      <c r="L255" s="1203"/>
      <c r="M255" s="1239"/>
      <c r="N255" s="7" t="s">
        <v>34</v>
      </c>
      <c r="O255" s="46">
        <v>0</v>
      </c>
      <c r="P255" s="8">
        <v>0</v>
      </c>
      <c r="Q255" s="8">
        <v>0</v>
      </c>
      <c r="R255" s="9">
        <v>0</v>
      </c>
      <c r="S255" s="10">
        <f t="shared" ref="S255" si="756">SUM(O255:O255)*M254</f>
        <v>0</v>
      </c>
      <c r="T255" s="10">
        <f t="shared" ref="T255" si="757">SUM(P255:P255)*M254</f>
        <v>0</v>
      </c>
      <c r="U255" s="10">
        <f t="shared" ref="U255" si="758">SUM(Q255:Q255)*M254</f>
        <v>0</v>
      </c>
      <c r="V255" s="10">
        <f t="shared" ref="V255" si="759">SUM(R255:R255)*M254</f>
        <v>0</v>
      </c>
      <c r="W255" s="11">
        <f t="shared" si="563"/>
        <v>0</v>
      </c>
      <c r="X255" s="1162"/>
      <c r="Y255" s="1162"/>
      <c r="Z255" s="1162"/>
      <c r="AA255" s="1192"/>
      <c r="AB255" s="1182"/>
      <c r="AC255" s="270"/>
      <c r="AD255" s="1147"/>
      <c r="AE255" s="103"/>
      <c r="AF255" s="1166"/>
      <c r="AG255" s="1151"/>
      <c r="AH255" s="1231"/>
      <c r="AI255" s="977"/>
      <c r="AJ255" s="139"/>
    </row>
    <row r="256" spans="1:36" s="68" customFormat="1" ht="20.100000000000001" customHeight="1" x14ac:dyDescent="0.2">
      <c r="A256" s="548"/>
      <c r="B256" s="1231"/>
      <c r="C256" s="92"/>
      <c r="D256" s="1151"/>
      <c r="E256" s="1163"/>
      <c r="F256" s="1164"/>
      <c r="G256" s="1153"/>
      <c r="H256" s="1156"/>
      <c r="I256" s="1159"/>
      <c r="J256" s="1159"/>
      <c r="K256" s="1159"/>
      <c r="L256" s="1204" t="s">
        <v>310</v>
      </c>
      <c r="M256" s="1240">
        <v>0.5</v>
      </c>
      <c r="N256" s="4" t="s">
        <v>32</v>
      </c>
      <c r="O256" s="43">
        <v>0.25</v>
      </c>
      <c r="P256" s="44">
        <v>0.5</v>
      </c>
      <c r="Q256" s="44">
        <v>0.75</v>
      </c>
      <c r="R256" s="45">
        <v>1</v>
      </c>
      <c r="S256" s="5">
        <f>SUM(O256:O256)*M256</f>
        <v>0.125</v>
      </c>
      <c r="T256" s="5">
        <f t="shared" ref="T256" si="760">SUM(P256:P256)*M256</f>
        <v>0.25</v>
      </c>
      <c r="U256" s="5">
        <f t="shared" ref="U256" si="761">SUM(Q256:Q256)*M256</f>
        <v>0.375</v>
      </c>
      <c r="V256" s="5">
        <f t="shared" ref="V256" si="762">SUM(R256:R256)*M256</f>
        <v>0.5</v>
      </c>
      <c r="W256" s="6">
        <f t="shared" si="563"/>
        <v>0.5</v>
      </c>
      <c r="X256" s="1162"/>
      <c r="Y256" s="1162"/>
      <c r="Z256" s="1162"/>
      <c r="AA256" s="1192"/>
      <c r="AB256" s="1182"/>
      <c r="AC256" s="270"/>
      <c r="AD256" s="1147"/>
      <c r="AE256" s="101" t="str">
        <f t="shared" si="748"/>
        <v>PARA MEJORAR</v>
      </c>
      <c r="AF256" s="1166"/>
      <c r="AG256" s="1151"/>
      <c r="AH256" s="1231"/>
      <c r="AI256" s="977"/>
      <c r="AJ256" s="139"/>
    </row>
    <row r="257" spans="1:36" s="68" customFormat="1" ht="20.100000000000001" customHeight="1" thickBot="1" x14ac:dyDescent="0.25">
      <c r="A257" s="548"/>
      <c r="B257" s="1231"/>
      <c r="C257" s="92"/>
      <c r="D257" s="1151"/>
      <c r="E257" s="1163"/>
      <c r="F257" s="1164"/>
      <c r="G257" s="1154"/>
      <c r="H257" s="1157"/>
      <c r="I257" s="1160"/>
      <c r="J257" s="1160"/>
      <c r="K257" s="1160"/>
      <c r="L257" s="1205"/>
      <c r="M257" s="1241"/>
      <c r="N257" s="18" t="s">
        <v>34</v>
      </c>
      <c r="O257" s="46">
        <v>0</v>
      </c>
      <c r="P257" s="8">
        <v>0</v>
      </c>
      <c r="Q257" s="8">
        <v>0</v>
      </c>
      <c r="R257" s="9">
        <v>0</v>
      </c>
      <c r="S257" s="10">
        <f t="shared" ref="S257" si="763">SUM(O257:O257)*M256</f>
        <v>0</v>
      </c>
      <c r="T257" s="10">
        <f t="shared" ref="T257" si="764">SUM(P257:P257)*M256</f>
        <v>0</v>
      </c>
      <c r="U257" s="10">
        <f t="shared" ref="U257" si="765">SUM(Q257:Q257)*M256</f>
        <v>0</v>
      </c>
      <c r="V257" s="10">
        <f t="shared" ref="V257" si="766">SUM(R257:R257)*M256</f>
        <v>0</v>
      </c>
      <c r="W257" s="11">
        <f t="shared" si="563"/>
        <v>0</v>
      </c>
      <c r="X257" s="1162"/>
      <c r="Y257" s="1162"/>
      <c r="Z257" s="1162"/>
      <c r="AA257" s="1192"/>
      <c r="AB257" s="1182"/>
      <c r="AC257" s="270"/>
      <c r="AD257" s="1148"/>
      <c r="AE257" s="103"/>
      <c r="AF257" s="1166"/>
      <c r="AG257" s="1151"/>
      <c r="AH257" s="1231"/>
      <c r="AI257" s="977"/>
      <c r="AJ257" s="138"/>
    </row>
    <row r="258" spans="1:36" s="68" customFormat="1" ht="20.100000000000001" customHeight="1" x14ac:dyDescent="0.2">
      <c r="A258" s="548"/>
      <c r="B258" s="1231"/>
      <c r="C258" s="92"/>
      <c r="D258" s="1151" t="s">
        <v>311</v>
      </c>
      <c r="E258" s="1163">
        <v>25</v>
      </c>
      <c r="F258" s="1164" t="s">
        <v>889</v>
      </c>
      <c r="G258" s="1152" t="s">
        <v>890</v>
      </c>
      <c r="H258" s="1155"/>
      <c r="I258" s="1158" t="s">
        <v>304</v>
      </c>
      <c r="J258" s="1158" t="s">
        <v>312</v>
      </c>
      <c r="K258" s="1158"/>
      <c r="L258" s="1206" t="s">
        <v>313</v>
      </c>
      <c r="M258" s="1179">
        <v>0.3</v>
      </c>
      <c r="N258" s="49" t="s">
        <v>32</v>
      </c>
      <c r="O258" s="43">
        <v>0.1</v>
      </c>
      <c r="P258" s="44">
        <v>0.3</v>
      </c>
      <c r="Q258" s="44">
        <v>0.6</v>
      </c>
      <c r="R258" s="45">
        <v>1</v>
      </c>
      <c r="S258" s="5">
        <f>SUM(O258:O258)*M258</f>
        <v>0.03</v>
      </c>
      <c r="T258" s="5">
        <f t="shared" ref="T258" si="767">SUM(P258:P258)*M258</f>
        <v>0.09</v>
      </c>
      <c r="U258" s="5">
        <f t="shared" ref="U258" si="768">SUM(Q258:Q258)*M258</f>
        <v>0.18</v>
      </c>
      <c r="V258" s="5">
        <f t="shared" ref="V258" si="769">SUM(R258:R258)*M258</f>
        <v>0.3</v>
      </c>
      <c r="W258" s="6">
        <f t="shared" si="563"/>
        <v>0.3</v>
      </c>
      <c r="X258" s="1161">
        <f>+T259+T261+T263+T265+T267+T269</f>
        <v>0</v>
      </c>
      <c r="Y258" s="1161">
        <f>+U259+U261+U263+U265+U267+U269</f>
        <v>0</v>
      </c>
      <c r="Z258" s="1161">
        <f>+V259+V261+V263+V265+V267+V269</f>
        <v>0</v>
      </c>
      <c r="AA258" s="1191">
        <f>+W259+W261+W263+W265+W267+W269</f>
        <v>0</v>
      </c>
      <c r="AB258" s="1181">
        <f>MAX(X258:AA269)</f>
        <v>0</v>
      </c>
      <c r="AC258" s="270"/>
      <c r="AD258" s="1149" t="s">
        <v>877</v>
      </c>
      <c r="AE258" s="101" t="str">
        <f t="shared" si="748"/>
        <v>PARA MEJORAR</v>
      </c>
      <c r="AF258" s="1166"/>
      <c r="AG258" s="1151"/>
      <c r="AH258" s="1231"/>
      <c r="AI258" s="977"/>
      <c r="AJ258" s="137" t="s">
        <v>920</v>
      </c>
    </row>
    <row r="259" spans="1:36" s="68" customFormat="1" ht="20.100000000000001" customHeight="1" thickBot="1" x14ac:dyDescent="0.25">
      <c r="A259" s="548"/>
      <c r="B259" s="1231"/>
      <c r="C259" s="92"/>
      <c r="D259" s="1151"/>
      <c r="E259" s="1163"/>
      <c r="F259" s="1164"/>
      <c r="G259" s="1153"/>
      <c r="H259" s="1156"/>
      <c r="I259" s="1159"/>
      <c r="J259" s="1159"/>
      <c r="K259" s="1159"/>
      <c r="L259" s="1175"/>
      <c r="M259" s="1180"/>
      <c r="N259" s="7" t="s">
        <v>34</v>
      </c>
      <c r="O259" s="46">
        <v>0</v>
      </c>
      <c r="P259" s="8">
        <v>0</v>
      </c>
      <c r="Q259" s="8">
        <v>0</v>
      </c>
      <c r="R259" s="9">
        <v>0</v>
      </c>
      <c r="S259" s="10">
        <f t="shared" ref="S259" si="770">SUM(O259:O259)*M258</f>
        <v>0</v>
      </c>
      <c r="T259" s="10">
        <f t="shared" ref="T259" si="771">SUM(P259:P259)*M258</f>
        <v>0</v>
      </c>
      <c r="U259" s="10">
        <f t="shared" ref="U259" si="772">SUM(Q259:Q259)*M258</f>
        <v>0</v>
      </c>
      <c r="V259" s="10">
        <f t="shared" ref="V259" si="773">SUM(R259:R259)*M258</f>
        <v>0</v>
      </c>
      <c r="W259" s="11">
        <f t="shared" si="563"/>
        <v>0</v>
      </c>
      <c r="X259" s="1162"/>
      <c r="Y259" s="1162"/>
      <c r="Z259" s="1162"/>
      <c r="AA259" s="1192"/>
      <c r="AB259" s="1182"/>
      <c r="AC259" s="270"/>
      <c r="AD259" s="1147"/>
      <c r="AE259" s="103"/>
      <c r="AF259" s="1166"/>
      <c r="AG259" s="1151"/>
      <c r="AH259" s="1231"/>
      <c r="AI259" s="977"/>
      <c r="AJ259" s="139"/>
    </row>
    <row r="260" spans="1:36" s="68" customFormat="1" ht="20.100000000000001" customHeight="1" x14ac:dyDescent="0.2">
      <c r="A260" s="548"/>
      <c r="B260" s="1231"/>
      <c r="C260" s="92"/>
      <c r="D260" s="1151"/>
      <c r="E260" s="1163"/>
      <c r="F260" s="1164"/>
      <c r="G260" s="1153"/>
      <c r="H260" s="1156"/>
      <c r="I260" s="1159"/>
      <c r="J260" s="1159"/>
      <c r="K260" s="1159"/>
      <c r="L260" s="1174" t="s">
        <v>314</v>
      </c>
      <c r="M260" s="1222">
        <v>0.15</v>
      </c>
      <c r="N260" s="4" t="s">
        <v>32</v>
      </c>
      <c r="O260" s="43">
        <v>0</v>
      </c>
      <c r="P260" s="44">
        <v>0.1</v>
      </c>
      <c r="Q260" s="44">
        <v>0.4</v>
      </c>
      <c r="R260" s="45">
        <v>1</v>
      </c>
      <c r="S260" s="5">
        <f>SUM(O260:O260)*M260</f>
        <v>0</v>
      </c>
      <c r="T260" s="5">
        <f t="shared" ref="T260" si="774">SUM(P260:P260)*M260</f>
        <v>1.4999999999999999E-2</v>
      </c>
      <c r="U260" s="5">
        <f t="shared" ref="U260" si="775">SUM(Q260:Q260)*M260</f>
        <v>0.06</v>
      </c>
      <c r="V260" s="5">
        <f t="shared" ref="V260" si="776">SUM(R260:R260)*M260</f>
        <v>0.15</v>
      </c>
      <c r="W260" s="6">
        <f t="shared" si="563"/>
        <v>0.15</v>
      </c>
      <c r="X260" s="1162"/>
      <c r="Y260" s="1162"/>
      <c r="Z260" s="1162"/>
      <c r="AA260" s="1192"/>
      <c r="AB260" s="1182"/>
      <c r="AC260" s="270"/>
      <c r="AD260" s="1147"/>
      <c r="AE260" s="101" t="str">
        <f t="shared" si="748"/>
        <v>PARA MEJORAR</v>
      </c>
      <c r="AF260" s="1166"/>
      <c r="AG260" s="1151"/>
      <c r="AH260" s="1231"/>
      <c r="AI260" s="977"/>
      <c r="AJ260" s="139"/>
    </row>
    <row r="261" spans="1:36" s="68" customFormat="1" ht="20.100000000000001" customHeight="1" thickBot="1" x14ac:dyDescent="0.25">
      <c r="A261" s="548"/>
      <c r="B261" s="1231"/>
      <c r="C261" s="92"/>
      <c r="D261" s="1151"/>
      <c r="E261" s="1163"/>
      <c r="F261" s="1164"/>
      <c r="G261" s="1153"/>
      <c r="H261" s="1156"/>
      <c r="I261" s="1159"/>
      <c r="J261" s="1159"/>
      <c r="K261" s="1159"/>
      <c r="L261" s="1175"/>
      <c r="M261" s="1180"/>
      <c r="N261" s="7" t="s">
        <v>34</v>
      </c>
      <c r="O261" s="46">
        <v>0</v>
      </c>
      <c r="P261" s="8">
        <v>0</v>
      </c>
      <c r="Q261" s="8">
        <v>0</v>
      </c>
      <c r="R261" s="9">
        <v>0</v>
      </c>
      <c r="S261" s="10">
        <f t="shared" ref="S261" si="777">SUM(O261:O261)*M260</f>
        <v>0</v>
      </c>
      <c r="T261" s="10">
        <f t="shared" ref="T261" si="778">SUM(P261:P261)*M260</f>
        <v>0</v>
      </c>
      <c r="U261" s="10">
        <f t="shared" ref="U261" si="779">SUM(Q261:Q261)*M260</f>
        <v>0</v>
      </c>
      <c r="V261" s="10">
        <f t="shared" ref="V261" si="780">SUM(R261:R261)*M260</f>
        <v>0</v>
      </c>
      <c r="W261" s="11">
        <f t="shared" ref="W261:W323" si="781">MAX(S261:V261)</f>
        <v>0</v>
      </c>
      <c r="X261" s="1162"/>
      <c r="Y261" s="1162"/>
      <c r="Z261" s="1162"/>
      <c r="AA261" s="1192"/>
      <c r="AB261" s="1182"/>
      <c r="AC261" s="270"/>
      <c r="AD261" s="1147"/>
      <c r="AE261" s="103"/>
      <c r="AF261" s="1166"/>
      <c r="AG261" s="1151"/>
      <c r="AH261" s="1231"/>
      <c r="AI261" s="977"/>
      <c r="AJ261" s="139"/>
    </row>
    <row r="262" spans="1:36" s="68" customFormat="1" ht="20.100000000000001" customHeight="1" x14ac:dyDescent="0.2">
      <c r="A262" s="548"/>
      <c r="B262" s="1231"/>
      <c r="C262" s="92"/>
      <c r="D262" s="1151"/>
      <c r="E262" s="1163"/>
      <c r="F262" s="1164"/>
      <c r="G262" s="1153"/>
      <c r="H262" s="1156"/>
      <c r="I262" s="1159"/>
      <c r="J262" s="1159"/>
      <c r="K262" s="1159"/>
      <c r="L262" s="1204" t="s">
        <v>315</v>
      </c>
      <c r="M262" s="1222">
        <v>0.05</v>
      </c>
      <c r="N262" s="4" t="s">
        <v>32</v>
      </c>
      <c r="O262" s="43">
        <v>0.1</v>
      </c>
      <c r="P262" s="44">
        <v>0.3</v>
      </c>
      <c r="Q262" s="44">
        <v>0.6</v>
      </c>
      <c r="R262" s="45">
        <v>1</v>
      </c>
      <c r="S262" s="5">
        <f>SUM(O262:O262)*M262</f>
        <v>5.000000000000001E-3</v>
      </c>
      <c r="T262" s="5">
        <f t="shared" ref="T262" si="782">SUM(P262:P262)*M262</f>
        <v>1.4999999999999999E-2</v>
      </c>
      <c r="U262" s="5">
        <f t="shared" ref="U262" si="783">SUM(Q262:Q262)*M262</f>
        <v>0.03</v>
      </c>
      <c r="V262" s="5">
        <f t="shared" ref="V262" si="784">SUM(R262:R262)*M262</f>
        <v>0.05</v>
      </c>
      <c r="W262" s="6">
        <f t="shared" si="781"/>
        <v>0.05</v>
      </c>
      <c r="X262" s="1162"/>
      <c r="Y262" s="1162"/>
      <c r="Z262" s="1162"/>
      <c r="AA262" s="1192"/>
      <c r="AB262" s="1182"/>
      <c r="AC262" s="270"/>
      <c r="AD262" s="1147"/>
      <c r="AE262" s="101" t="str">
        <f t="shared" si="748"/>
        <v>PARA MEJORAR</v>
      </c>
      <c r="AF262" s="1166"/>
      <c r="AG262" s="1151"/>
      <c r="AH262" s="1231"/>
      <c r="AI262" s="977"/>
      <c r="AJ262" s="139"/>
    </row>
    <row r="263" spans="1:36" s="68" customFormat="1" ht="20.100000000000001" customHeight="1" thickBot="1" x14ac:dyDescent="0.25">
      <c r="A263" s="548"/>
      <c r="B263" s="1231"/>
      <c r="C263" s="92"/>
      <c r="D263" s="1151"/>
      <c r="E263" s="1163"/>
      <c r="F263" s="1164"/>
      <c r="G263" s="1153"/>
      <c r="H263" s="1156"/>
      <c r="I263" s="1159"/>
      <c r="J263" s="1159"/>
      <c r="K263" s="1159"/>
      <c r="L263" s="1203"/>
      <c r="M263" s="1180"/>
      <c r="N263" s="7" t="s">
        <v>34</v>
      </c>
      <c r="O263" s="46">
        <v>0</v>
      </c>
      <c r="P263" s="8">
        <v>0</v>
      </c>
      <c r="Q263" s="8">
        <v>0</v>
      </c>
      <c r="R263" s="9">
        <v>0</v>
      </c>
      <c r="S263" s="10">
        <f t="shared" ref="S263" si="785">SUM(O263:O263)*M262</f>
        <v>0</v>
      </c>
      <c r="T263" s="10">
        <f t="shared" ref="T263" si="786">SUM(P263:P263)*M262</f>
        <v>0</v>
      </c>
      <c r="U263" s="10">
        <f t="shared" ref="U263" si="787">SUM(Q263:Q263)*M262</f>
        <v>0</v>
      </c>
      <c r="V263" s="10">
        <f t="shared" ref="V263" si="788">SUM(R263:R263)*M262</f>
        <v>0</v>
      </c>
      <c r="W263" s="11">
        <f t="shared" si="781"/>
        <v>0</v>
      </c>
      <c r="X263" s="1162"/>
      <c r="Y263" s="1162"/>
      <c r="Z263" s="1162"/>
      <c r="AA263" s="1192"/>
      <c r="AB263" s="1182"/>
      <c r="AC263" s="270"/>
      <c r="AD263" s="1147"/>
      <c r="AE263" s="103"/>
      <c r="AF263" s="1166"/>
      <c r="AG263" s="1151"/>
      <c r="AH263" s="1231"/>
      <c r="AI263" s="977"/>
      <c r="AJ263" s="139"/>
    </row>
    <row r="264" spans="1:36" s="68" customFormat="1" ht="24.95" customHeight="1" x14ac:dyDescent="0.2">
      <c r="A264" s="548"/>
      <c r="B264" s="1231"/>
      <c r="C264" s="92"/>
      <c r="D264" s="1151"/>
      <c r="E264" s="1163"/>
      <c r="F264" s="1164"/>
      <c r="G264" s="1153"/>
      <c r="H264" s="1156"/>
      <c r="I264" s="1159"/>
      <c r="J264" s="1159"/>
      <c r="K264" s="1159"/>
      <c r="L264" s="1204" t="s">
        <v>316</v>
      </c>
      <c r="M264" s="1222">
        <v>0.1</v>
      </c>
      <c r="N264" s="4" t="s">
        <v>32</v>
      </c>
      <c r="O264" s="43">
        <v>0</v>
      </c>
      <c r="P264" s="44">
        <v>0.1</v>
      </c>
      <c r="Q264" s="44">
        <v>0.3</v>
      </c>
      <c r="R264" s="45">
        <v>1</v>
      </c>
      <c r="S264" s="5">
        <f>SUM(O264:O264)*M264</f>
        <v>0</v>
      </c>
      <c r="T264" s="5">
        <f t="shared" ref="T264" si="789">SUM(P264:P264)*M264</f>
        <v>1.0000000000000002E-2</v>
      </c>
      <c r="U264" s="5">
        <f t="shared" ref="U264" si="790">SUM(Q264:Q264)*M264</f>
        <v>0.03</v>
      </c>
      <c r="V264" s="5">
        <f t="shared" ref="V264" si="791">SUM(R264:R264)*M264</f>
        <v>0.1</v>
      </c>
      <c r="W264" s="6">
        <f t="shared" si="781"/>
        <v>0.1</v>
      </c>
      <c r="X264" s="1162"/>
      <c r="Y264" s="1162"/>
      <c r="Z264" s="1162"/>
      <c r="AA264" s="1192"/>
      <c r="AB264" s="1182"/>
      <c r="AC264" s="270"/>
      <c r="AD264" s="1147"/>
      <c r="AE264" s="101" t="str">
        <f t="shared" si="748"/>
        <v>PARA MEJORAR</v>
      </c>
      <c r="AF264" s="1166"/>
      <c r="AG264" s="1151"/>
      <c r="AH264" s="1231"/>
      <c r="AI264" s="977"/>
      <c r="AJ264" s="139"/>
    </row>
    <row r="265" spans="1:36" s="68" customFormat="1" ht="24.95" customHeight="1" thickBot="1" x14ac:dyDescent="0.25">
      <c r="A265" s="548"/>
      <c r="B265" s="1231"/>
      <c r="C265" s="92"/>
      <c r="D265" s="1151"/>
      <c r="E265" s="1163"/>
      <c r="F265" s="1164"/>
      <c r="G265" s="1153"/>
      <c r="H265" s="1156"/>
      <c r="I265" s="1159"/>
      <c r="J265" s="1159"/>
      <c r="K265" s="1159"/>
      <c r="L265" s="1203"/>
      <c r="M265" s="1180"/>
      <c r="N265" s="7" t="s">
        <v>34</v>
      </c>
      <c r="O265" s="46">
        <v>0</v>
      </c>
      <c r="P265" s="8">
        <v>0</v>
      </c>
      <c r="Q265" s="8">
        <v>0</v>
      </c>
      <c r="R265" s="9">
        <v>0</v>
      </c>
      <c r="S265" s="10">
        <f t="shared" ref="S265" si="792">SUM(O265:O265)*M264</f>
        <v>0</v>
      </c>
      <c r="T265" s="10">
        <f t="shared" ref="T265" si="793">SUM(P265:P265)*M264</f>
        <v>0</v>
      </c>
      <c r="U265" s="10">
        <f t="shared" ref="U265" si="794">SUM(Q265:Q265)*M264</f>
        <v>0</v>
      </c>
      <c r="V265" s="10">
        <f t="shared" ref="V265" si="795">SUM(R265:R265)*M264</f>
        <v>0</v>
      </c>
      <c r="W265" s="11">
        <f t="shared" si="781"/>
        <v>0</v>
      </c>
      <c r="X265" s="1162"/>
      <c r="Y265" s="1162"/>
      <c r="Z265" s="1162"/>
      <c r="AA265" s="1192"/>
      <c r="AB265" s="1182"/>
      <c r="AC265" s="270"/>
      <c r="AD265" s="1147"/>
      <c r="AE265" s="103"/>
      <c r="AF265" s="1166"/>
      <c r="AG265" s="1151"/>
      <c r="AH265" s="1231"/>
      <c r="AI265" s="977"/>
      <c r="AJ265" s="139"/>
    </row>
    <row r="266" spans="1:36" s="68" customFormat="1" ht="24.95" customHeight="1" x14ac:dyDescent="0.2">
      <c r="A266" s="548"/>
      <c r="B266" s="1231"/>
      <c r="C266" s="92"/>
      <c r="D266" s="1151"/>
      <c r="E266" s="1163"/>
      <c r="F266" s="1164"/>
      <c r="G266" s="1153"/>
      <c r="H266" s="1156"/>
      <c r="I266" s="1159"/>
      <c r="J266" s="1159"/>
      <c r="K266" s="1159"/>
      <c r="L266" s="1204" t="s">
        <v>317</v>
      </c>
      <c r="M266" s="1222">
        <v>0.25</v>
      </c>
      <c r="N266" s="4" t="s">
        <v>32</v>
      </c>
      <c r="O266" s="43">
        <v>0.1</v>
      </c>
      <c r="P266" s="44">
        <v>0.3</v>
      </c>
      <c r="Q266" s="44">
        <v>0.7</v>
      </c>
      <c r="R266" s="45">
        <v>1</v>
      </c>
      <c r="S266" s="5">
        <f>SUM(O266:O266)*M266</f>
        <v>2.5000000000000001E-2</v>
      </c>
      <c r="T266" s="5">
        <f t="shared" ref="T266" si="796">SUM(P266:P266)*M266</f>
        <v>7.4999999999999997E-2</v>
      </c>
      <c r="U266" s="5">
        <f t="shared" ref="U266" si="797">SUM(Q266:Q266)*M266</f>
        <v>0.17499999999999999</v>
      </c>
      <c r="V266" s="5">
        <f t="shared" ref="V266" si="798">SUM(R266:R266)*M266</f>
        <v>0.25</v>
      </c>
      <c r="W266" s="6">
        <f t="shared" si="781"/>
        <v>0.25</v>
      </c>
      <c r="X266" s="1162"/>
      <c r="Y266" s="1162"/>
      <c r="Z266" s="1162"/>
      <c r="AA266" s="1192"/>
      <c r="AB266" s="1182"/>
      <c r="AC266" s="270"/>
      <c r="AD266" s="1147"/>
      <c r="AE266" s="101" t="str">
        <f t="shared" si="748"/>
        <v>PARA MEJORAR</v>
      </c>
      <c r="AF266" s="1166"/>
      <c r="AG266" s="1151"/>
      <c r="AH266" s="1231"/>
      <c r="AI266" s="977"/>
      <c r="AJ266" s="139"/>
    </row>
    <row r="267" spans="1:36" s="68" customFormat="1" ht="24.95" customHeight="1" thickBot="1" x14ac:dyDescent="0.25">
      <c r="A267" s="548"/>
      <c r="B267" s="1231"/>
      <c r="C267" s="92"/>
      <c r="D267" s="1151"/>
      <c r="E267" s="1163"/>
      <c r="F267" s="1164"/>
      <c r="G267" s="1153"/>
      <c r="H267" s="1156"/>
      <c r="I267" s="1159"/>
      <c r="J267" s="1159"/>
      <c r="K267" s="1159"/>
      <c r="L267" s="1203"/>
      <c r="M267" s="1180"/>
      <c r="N267" s="7" t="s">
        <v>34</v>
      </c>
      <c r="O267" s="46">
        <v>0</v>
      </c>
      <c r="P267" s="8">
        <v>0</v>
      </c>
      <c r="Q267" s="8">
        <v>0</v>
      </c>
      <c r="R267" s="9">
        <v>0</v>
      </c>
      <c r="S267" s="10">
        <f t="shared" ref="S267" si="799">SUM(O267:O267)*M266</f>
        <v>0</v>
      </c>
      <c r="T267" s="10">
        <f t="shared" ref="T267" si="800">SUM(P267:P267)*M266</f>
        <v>0</v>
      </c>
      <c r="U267" s="10">
        <f t="shared" ref="U267" si="801">SUM(Q267:Q267)*M266</f>
        <v>0</v>
      </c>
      <c r="V267" s="10">
        <f t="shared" ref="V267" si="802">SUM(R267:R267)*M266</f>
        <v>0</v>
      </c>
      <c r="W267" s="11">
        <f t="shared" si="781"/>
        <v>0</v>
      </c>
      <c r="X267" s="1162"/>
      <c r="Y267" s="1162"/>
      <c r="Z267" s="1162"/>
      <c r="AA267" s="1192"/>
      <c r="AB267" s="1182"/>
      <c r="AC267" s="270"/>
      <c r="AD267" s="1147"/>
      <c r="AE267" s="103"/>
      <c r="AF267" s="1166"/>
      <c r="AG267" s="1151"/>
      <c r="AH267" s="1231"/>
      <c r="AI267" s="977"/>
      <c r="AJ267" s="139"/>
    </row>
    <row r="268" spans="1:36" s="68" customFormat="1" ht="20.100000000000001" customHeight="1" x14ac:dyDescent="0.2">
      <c r="A268" s="548"/>
      <c r="B268" s="1231"/>
      <c r="C268" s="92"/>
      <c r="D268" s="1151"/>
      <c r="E268" s="1163"/>
      <c r="F268" s="1164"/>
      <c r="G268" s="1153"/>
      <c r="H268" s="1156"/>
      <c r="I268" s="1159"/>
      <c r="J268" s="1159"/>
      <c r="K268" s="1159"/>
      <c r="L268" s="1204" t="s">
        <v>318</v>
      </c>
      <c r="M268" s="1222">
        <v>0.15</v>
      </c>
      <c r="N268" s="4" t="s">
        <v>32</v>
      </c>
      <c r="O268" s="43">
        <v>0</v>
      </c>
      <c r="P268" s="44">
        <v>0.3</v>
      </c>
      <c r="Q268" s="44">
        <v>0.7</v>
      </c>
      <c r="R268" s="45">
        <v>1</v>
      </c>
      <c r="S268" s="5">
        <f>SUM(O268:O268)*M268</f>
        <v>0</v>
      </c>
      <c r="T268" s="5">
        <f t="shared" ref="T268" si="803">SUM(P268:P268)*M268</f>
        <v>4.4999999999999998E-2</v>
      </c>
      <c r="U268" s="5">
        <f t="shared" ref="U268" si="804">SUM(Q268:Q268)*M268</f>
        <v>0.105</v>
      </c>
      <c r="V268" s="5">
        <f t="shared" ref="V268" si="805">SUM(R268:R268)*M268</f>
        <v>0.15</v>
      </c>
      <c r="W268" s="6">
        <f t="shared" si="781"/>
        <v>0.15</v>
      </c>
      <c r="X268" s="1162"/>
      <c r="Y268" s="1162"/>
      <c r="Z268" s="1162"/>
      <c r="AA268" s="1192"/>
      <c r="AB268" s="1182"/>
      <c r="AC268" s="270"/>
      <c r="AD268" s="1147"/>
      <c r="AE268" s="101" t="str">
        <f t="shared" si="748"/>
        <v>PARA MEJORAR</v>
      </c>
      <c r="AF268" s="1166"/>
      <c r="AG268" s="1151"/>
      <c r="AH268" s="1231"/>
      <c r="AI268" s="977"/>
      <c r="AJ268" s="139"/>
    </row>
    <row r="269" spans="1:36" s="68" customFormat="1" ht="20.100000000000001" customHeight="1" thickBot="1" x14ac:dyDescent="0.25">
      <c r="A269" s="548"/>
      <c r="B269" s="1231"/>
      <c r="C269" s="92"/>
      <c r="D269" s="1151"/>
      <c r="E269" s="1163"/>
      <c r="F269" s="1164"/>
      <c r="G269" s="1154"/>
      <c r="H269" s="1157"/>
      <c r="I269" s="1160"/>
      <c r="J269" s="1160"/>
      <c r="K269" s="1160"/>
      <c r="L269" s="1205"/>
      <c r="M269" s="1223"/>
      <c r="N269" s="7" t="s">
        <v>34</v>
      </c>
      <c r="O269" s="46">
        <v>0</v>
      </c>
      <c r="P269" s="8">
        <v>0</v>
      </c>
      <c r="Q269" s="8">
        <v>0</v>
      </c>
      <c r="R269" s="9">
        <v>0</v>
      </c>
      <c r="S269" s="10">
        <f t="shared" ref="S269" si="806">SUM(O269:O269)*M268</f>
        <v>0</v>
      </c>
      <c r="T269" s="10">
        <f t="shared" ref="T269" si="807">SUM(P269:P269)*M268</f>
        <v>0</v>
      </c>
      <c r="U269" s="10">
        <f t="shared" ref="U269" si="808">SUM(Q269:Q269)*M268</f>
        <v>0</v>
      </c>
      <c r="V269" s="10">
        <f t="shared" ref="V269" si="809">SUM(R269:R269)*M268</f>
        <v>0</v>
      </c>
      <c r="W269" s="11">
        <f t="shared" si="781"/>
        <v>0</v>
      </c>
      <c r="X269" s="1162"/>
      <c r="Y269" s="1162"/>
      <c r="Z269" s="1162"/>
      <c r="AA269" s="1192"/>
      <c r="AB269" s="1182"/>
      <c r="AC269" s="270"/>
      <c r="AD269" s="1148"/>
      <c r="AE269" s="103"/>
      <c r="AF269" s="1166"/>
      <c r="AG269" s="1151"/>
      <c r="AH269" s="1231"/>
      <c r="AI269" s="977"/>
      <c r="AJ269" s="138"/>
    </row>
    <row r="270" spans="1:36" s="68" customFormat="1" ht="24.95" customHeight="1" x14ac:dyDescent="0.2">
      <c r="A270" s="548"/>
      <c r="B270" s="1231"/>
      <c r="C270" s="92"/>
      <c r="D270" s="1151"/>
      <c r="E270" s="1163"/>
      <c r="F270" s="1164"/>
      <c r="G270" s="1193" t="s">
        <v>878</v>
      </c>
      <c r="H270" s="1196"/>
      <c r="I270" s="1158" t="s">
        <v>307</v>
      </c>
      <c r="J270" s="1168" t="s">
        <v>308</v>
      </c>
      <c r="K270" s="1168"/>
      <c r="L270" s="1202" t="s">
        <v>319</v>
      </c>
      <c r="M270" s="1179">
        <v>0.5</v>
      </c>
      <c r="N270" s="4" t="s">
        <v>32</v>
      </c>
      <c r="O270" s="43">
        <v>0.25</v>
      </c>
      <c r="P270" s="44">
        <v>0.5</v>
      </c>
      <c r="Q270" s="44">
        <v>0.75</v>
      </c>
      <c r="R270" s="45">
        <v>1</v>
      </c>
      <c r="S270" s="5">
        <f>SUM(O270:O270)*M270</f>
        <v>0.125</v>
      </c>
      <c r="T270" s="5">
        <f t="shared" ref="T270" si="810">SUM(P270:P270)*M270</f>
        <v>0.25</v>
      </c>
      <c r="U270" s="5">
        <f t="shared" ref="U270" si="811">SUM(Q270:Q270)*M270</f>
        <v>0.375</v>
      </c>
      <c r="V270" s="5">
        <f t="shared" ref="V270" si="812">SUM(R270:R270)*M270</f>
        <v>0.5</v>
      </c>
      <c r="W270" s="6">
        <f t="shared" si="781"/>
        <v>0.5</v>
      </c>
      <c r="X270" s="1161">
        <f>+T271+T273</f>
        <v>0</v>
      </c>
      <c r="Y270" s="1161">
        <f>+U271+U273</f>
        <v>0</v>
      </c>
      <c r="Z270" s="1161">
        <f>+V271+V273</f>
        <v>0</v>
      </c>
      <c r="AA270" s="1191">
        <f>+W271+W273</f>
        <v>0</v>
      </c>
      <c r="AB270" s="1181">
        <f>MAX(X270:AA273)</f>
        <v>0</v>
      </c>
      <c r="AC270" s="270"/>
      <c r="AD270" s="1149" t="s">
        <v>879</v>
      </c>
      <c r="AE270" s="101" t="str">
        <f t="shared" si="748"/>
        <v>PARA MEJORAR</v>
      </c>
      <c r="AF270" s="1151"/>
      <c r="AG270" s="1151"/>
      <c r="AH270" s="1231"/>
      <c r="AI270" s="977"/>
      <c r="AJ270" s="137" t="s">
        <v>920</v>
      </c>
    </row>
    <row r="271" spans="1:36" s="68" customFormat="1" ht="24.95" customHeight="1" thickBot="1" x14ac:dyDescent="0.25">
      <c r="A271" s="548"/>
      <c r="B271" s="1231"/>
      <c r="C271" s="92"/>
      <c r="D271" s="1151"/>
      <c r="E271" s="1163"/>
      <c r="F271" s="1164"/>
      <c r="G271" s="1194"/>
      <c r="H271" s="1197"/>
      <c r="I271" s="1159"/>
      <c r="J271" s="1169"/>
      <c r="K271" s="1169"/>
      <c r="L271" s="1203"/>
      <c r="M271" s="1180"/>
      <c r="N271" s="7" t="s">
        <v>34</v>
      </c>
      <c r="O271" s="46">
        <v>0</v>
      </c>
      <c r="P271" s="8">
        <v>0</v>
      </c>
      <c r="Q271" s="8">
        <v>0</v>
      </c>
      <c r="R271" s="9">
        <v>0</v>
      </c>
      <c r="S271" s="10">
        <f t="shared" ref="S271" si="813">SUM(O271:O271)*M270</f>
        <v>0</v>
      </c>
      <c r="T271" s="10">
        <f t="shared" ref="T271" si="814">SUM(P271:P271)*M270</f>
        <v>0</v>
      </c>
      <c r="U271" s="10">
        <f t="shared" ref="U271" si="815">SUM(Q271:Q271)*M270</f>
        <v>0</v>
      </c>
      <c r="V271" s="10">
        <f t="shared" ref="V271" si="816">SUM(R271:R271)*M270</f>
        <v>0</v>
      </c>
      <c r="W271" s="11">
        <f t="shared" si="781"/>
        <v>0</v>
      </c>
      <c r="X271" s="1162"/>
      <c r="Y271" s="1162"/>
      <c r="Z271" s="1162"/>
      <c r="AA271" s="1192"/>
      <c r="AB271" s="1182"/>
      <c r="AC271" s="270"/>
      <c r="AD271" s="1147"/>
      <c r="AE271" s="103"/>
      <c r="AF271" s="1151"/>
      <c r="AG271" s="1151"/>
      <c r="AH271" s="1231"/>
      <c r="AI271" s="977"/>
      <c r="AJ271" s="139"/>
    </row>
    <row r="272" spans="1:36" s="68" customFormat="1" ht="24.95" customHeight="1" x14ac:dyDescent="0.2">
      <c r="A272" s="548"/>
      <c r="B272" s="1231"/>
      <c r="C272" s="92"/>
      <c r="D272" s="1151"/>
      <c r="E272" s="1163"/>
      <c r="F272" s="1164"/>
      <c r="G272" s="1194"/>
      <c r="H272" s="1197"/>
      <c r="I272" s="1159"/>
      <c r="J272" s="1169"/>
      <c r="K272" s="1169"/>
      <c r="L272" s="1204" t="s">
        <v>320</v>
      </c>
      <c r="M272" s="1222">
        <v>0.5</v>
      </c>
      <c r="N272" s="4" t="s">
        <v>32</v>
      </c>
      <c r="O272" s="43">
        <v>0.25</v>
      </c>
      <c r="P272" s="44">
        <v>0.5</v>
      </c>
      <c r="Q272" s="44">
        <v>0.75</v>
      </c>
      <c r="R272" s="45">
        <v>1</v>
      </c>
      <c r="S272" s="5">
        <f>SUM(O272:O272)*M272</f>
        <v>0.125</v>
      </c>
      <c r="T272" s="5">
        <f t="shared" ref="T272" si="817">SUM(P272:P272)*M272</f>
        <v>0.25</v>
      </c>
      <c r="U272" s="5">
        <f t="shared" ref="U272" si="818">SUM(Q272:Q272)*M272</f>
        <v>0.375</v>
      </c>
      <c r="V272" s="5">
        <f t="shared" ref="V272" si="819">SUM(R272:R272)*M272</f>
        <v>0.5</v>
      </c>
      <c r="W272" s="6">
        <f t="shared" si="781"/>
        <v>0.5</v>
      </c>
      <c r="X272" s="1162"/>
      <c r="Y272" s="1162"/>
      <c r="Z272" s="1162"/>
      <c r="AA272" s="1192"/>
      <c r="AB272" s="1182"/>
      <c r="AC272" s="270"/>
      <c r="AD272" s="1147"/>
      <c r="AE272" s="101" t="str">
        <f t="shared" si="748"/>
        <v>PARA MEJORAR</v>
      </c>
      <c r="AF272" s="1151"/>
      <c r="AG272" s="1151"/>
      <c r="AH272" s="1231"/>
      <c r="AI272" s="977"/>
      <c r="AJ272" s="139"/>
    </row>
    <row r="273" spans="1:36" s="68" customFormat="1" ht="24.95" customHeight="1" thickBot="1" x14ac:dyDescent="0.25">
      <c r="A273" s="548"/>
      <c r="B273" s="1231"/>
      <c r="C273" s="92"/>
      <c r="D273" s="1151"/>
      <c r="E273" s="1163"/>
      <c r="F273" s="1164"/>
      <c r="G273" s="1195"/>
      <c r="H273" s="1198"/>
      <c r="I273" s="1160"/>
      <c r="J273" s="1170"/>
      <c r="K273" s="1170"/>
      <c r="L273" s="1205"/>
      <c r="M273" s="1223"/>
      <c r="N273" s="7" t="s">
        <v>34</v>
      </c>
      <c r="O273" s="46">
        <v>0</v>
      </c>
      <c r="P273" s="8">
        <v>0</v>
      </c>
      <c r="Q273" s="8">
        <v>0</v>
      </c>
      <c r="R273" s="9">
        <v>0</v>
      </c>
      <c r="S273" s="10">
        <f t="shared" ref="S273" si="820">SUM(O273:O273)*M272</f>
        <v>0</v>
      </c>
      <c r="T273" s="10">
        <f t="shared" ref="T273" si="821">SUM(P273:P273)*M272</f>
        <v>0</v>
      </c>
      <c r="U273" s="10">
        <f t="shared" ref="U273" si="822">SUM(Q273:Q273)*M272</f>
        <v>0</v>
      </c>
      <c r="V273" s="10">
        <f t="shared" ref="V273" si="823">SUM(R273:R273)*M272</f>
        <v>0</v>
      </c>
      <c r="W273" s="11">
        <f t="shared" si="781"/>
        <v>0</v>
      </c>
      <c r="X273" s="1162"/>
      <c r="Y273" s="1162"/>
      <c r="Z273" s="1162"/>
      <c r="AA273" s="1192"/>
      <c r="AB273" s="1182"/>
      <c r="AC273" s="270"/>
      <c r="AD273" s="1148"/>
      <c r="AE273" s="103"/>
      <c r="AF273" s="1151"/>
      <c r="AG273" s="1151"/>
      <c r="AH273" s="1231"/>
      <c r="AI273" s="977"/>
      <c r="AJ273" s="138"/>
    </row>
    <row r="274" spans="1:36" s="68" customFormat="1" ht="20.100000000000001" customHeight="1" x14ac:dyDescent="0.2">
      <c r="A274" s="548"/>
      <c r="B274" s="1231"/>
      <c r="C274" s="92"/>
      <c r="D274" s="1151"/>
      <c r="E274" s="1163"/>
      <c r="F274" s="1164"/>
      <c r="G274" s="1193" t="s">
        <v>321</v>
      </c>
      <c r="H274" s="1196"/>
      <c r="I274" s="1199" t="s">
        <v>322</v>
      </c>
      <c r="J274" s="1199"/>
      <c r="K274" s="1199"/>
      <c r="L274" s="1227" t="s">
        <v>896</v>
      </c>
      <c r="M274" s="1179">
        <v>0.5</v>
      </c>
      <c r="N274" s="4" t="s">
        <v>32</v>
      </c>
      <c r="O274" s="43">
        <v>0.25</v>
      </c>
      <c r="P274" s="44">
        <v>0.5</v>
      </c>
      <c r="Q274" s="44">
        <v>0.75</v>
      </c>
      <c r="R274" s="45">
        <v>1</v>
      </c>
      <c r="S274" s="5">
        <f>SUM(O274:O274)*M274</f>
        <v>0.125</v>
      </c>
      <c r="T274" s="5">
        <f t="shared" ref="T274" si="824">SUM(P274:P274)*M274</f>
        <v>0.25</v>
      </c>
      <c r="U274" s="5">
        <f t="shared" ref="U274" si="825">SUM(Q274:Q274)*M274</f>
        <v>0.375</v>
      </c>
      <c r="V274" s="5">
        <f t="shared" ref="V274" si="826">SUM(R274:R274)*M274</f>
        <v>0.5</v>
      </c>
      <c r="W274" s="6">
        <f t="shared" si="781"/>
        <v>0.5</v>
      </c>
      <c r="X274" s="1161">
        <f>+T275+T277</f>
        <v>0</v>
      </c>
      <c r="Y274" s="1161">
        <f>+U275+U277</f>
        <v>0</v>
      </c>
      <c r="Z274" s="1161">
        <f>+V275+V277</f>
        <v>0</v>
      </c>
      <c r="AA274" s="1191">
        <f>+W275+W277</f>
        <v>0</v>
      </c>
      <c r="AB274" s="1181">
        <f>MAX(X274:AA277)</f>
        <v>0</v>
      </c>
      <c r="AC274" s="270"/>
      <c r="AD274" s="1149" t="s">
        <v>879</v>
      </c>
      <c r="AE274" s="101" t="str">
        <f t="shared" si="748"/>
        <v>PARA MEJORAR</v>
      </c>
      <c r="AF274" s="1151"/>
      <c r="AG274" s="1151"/>
      <c r="AH274" s="1231"/>
      <c r="AI274" s="977"/>
      <c r="AJ274" s="137" t="s">
        <v>920</v>
      </c>
    </row>
    <row r="275" spans="1:36" s="68" customFormat="1" ht="20.100000000000001" customHeight="1" thickBot="1" x14ac:dyDescent="0.25">
      <c r="A275" s="548"/>
      <c r="B275" s="1231"/>
      <c r="C275" s="92"/>
      <c r="D275" s="1151"/>
      <c r="E275" s="1163"/>
      <c r="F275" s="1164"/>
      <c r="G275" s="1194"/>
      <c r="H275" s="1197"/>
      <c r="I275" s="1200"/>
      <c r="J275" s="1200"/>
      <c r="K275" s="1200"/>
      <c r="L275" s="1228"/>
      <c r="M275" s="1180"/>
      <c r="N275" s="7" t="s">
        <v>34</v>
      </c>
      <c r="O275" s="46">
        <v>0</v>
      </c>
      <c r="P275" s="8">
        <v>0</v>
      </c>
      <c r="Q275" s="8">
        <v>0</v>
      </c>
      <c r="R275" s="9">
        <v>0</v>
      </c>
      <c r="S275" s="10">
        <f t="shared" ref="S275" si="827">SUM(O275:O275)*M274</f>
        <v>0</v>
      </c>
      <c r="T275" s="10">
        <f t="shared" ref="T275" si="828">SUM(P275:P275)*M274</f>
        <v>0</v>
      </c>
      <c r="U275" s="10">
        <f t="shared" ref="U275" si="829">SUM(Q275:Q275)*M274</f>
        <v>0</v>
      </c>
      <c r="V275" s="10">
        <f t="shared" ref="V275" si="830">SUM(R275:R275)*M274</f>
        <v>0</v>
      </c>
      <c r="W275" s="11">
        <f t="shared" si="781"/>
        <v>0</v>
      </c>
      <c r="X275" s="1162"/>
      <c r="Y275" s="1162"/>
      <c r="Z275" s="1162"/>
      <c r="AA275" s="1192"/>
      <c r="AB275" s="1182"/>
      <c r="AC275" s="270"/>
      <c r="AD275" s="1147"/>
      <c r="AE275" s="103"/>
      <c r="AF275" s="1151"/>
      <c r="AG275" s="1151"/>
      <c r="AH275" s="1231"/>
      <c r="AI275" s="977"/>
      <c r="AJ275" s="139"/>
    </row>
    <row r="276" spans="1:36" s="68" customFormat="1" ht="24.95" customHeight="1" x14ac:dyDescent="0.2">
      <c r="A276" s="548"/>
      <c r="B276" s="1231"/>
      <c r="C276" s="92"/>
      <c r="D276" s="1151"/>
      <c r="E276" s="1163"/>
      <c r="F276" s="1164"/>
      <c r="G276" s="1194"/>
      <c r="H276" s="1197"/>
      <c r="I276" s="1200"/>
      <c r="J276" s="1200"/>
      <c r="K276" s="1200"/>
      <c r="L276" s="1229" t="s">
        <v>323</v>
      </c>
      <c r="M276" s="1222">
        <v>0.5</v>
      </c>
      <c r="N276" s="4" t="s">
        <v>32</v>
      </c>
      <c r="O276" s="43">
        <v>0.25</v>
      </c>
      <c r="P276" s="44">
        <v>0.5</v>
      </c>
      <c r="Q276" s="44">
        <v>0.75</v>
      </c>
      <c r="R276" s="45">
        <v>1</v>
      </c>
      <c r="S276" s="5">
        <f>SUM(O276:O276)*M276</f>
        <v>0.125</v>
      </c>
      <c r="T276" s="5">
        <f t="shared" ref="T276" si="831">SUM(P276:P276)*M276</f>
        <v>0.25</v>
      </c>
      <c r="U276" s="5">
        <f t="shared" ref="U276" si="832">SUM(Q276:Q276)*M276</f>
        <v>0.375</v>
      </c>
      <c r="V276" s="5">
        <f t="shared" ref="V276" si="833">SUM(R276:R276)*M276</f>
        <v>0.5</v>
      </c>
      <c r="W276" s="6">
        <f t="shared" si="781"/>
        <v>0.5</v>
      </c>
      <c r="X276" s="1162"/>
      <c r="Y276" s="1162"/>
      <c r="Z276" s="1162"/>
      <c r="AA276" s="1192"/>
      <c r="AB276" s="1182"/>
      <c r="AC276" s="270"/>
      <c r="AD276" s="1147"/>
      <c r="AE276" s="101" t="str">
        <f t="shared" si="748"/>
        <v>PARA MEJORAR</v>
      </c>
      <c r="AF276" s="1151"/>
      <c r="AG276" s="1151"/>
      <c r="AH276" s="1231"/>
      <c r="AI276" s="977"/>
      <c r="AJ276" s="139"/>
    </row>
    <row r="277" spans="1:36" s="68" customFormat="1" ht="24.95" customHeight="1" thickBot="1" x14ac:dyDescent="0.25">
      <c r="A277" s="548"/>
      <c r="B277" s="1231"/>
      <c r="C277" s="92"/>
      <c r="D277" s="1151"/>
      <c r="E277" s="1163"/>
      <c r="F277" s="1164"/>
      <c r="G277" s="1195"/>
      <c r="H277" s="1198"/>
      <c r="I277" s="1201"/>
      <c r="J277" s="1201"/>
      <c r="K277" s="1201"/>
      <c r="L277" s="1230"/>
      <c r="M277" s="1223"/>
      <c r="N277" s="7" t="s">
        <v>34</v>
      </c>
      <c r="O277" s="46">
        <v>0</v>
      </c>
      <c r="P277" s="8">
        <v>0</v>
      </c>
      <c r="Q277" s="8">
        <v>0</v>
      </c>
      <c r="R277" s="9">
        <v>0</v>
      </c>
      <c r="S277" s="10">
        <f t="shared" ref="S277" si="834">SUM(O277:O277)*M276</f>
        <v>0</v>
      </c>
      <c r="T277" s="10">
        <f t="shared" ref="T277" si="835">SUM(P277:P277)*M276</f>
        <v>0</v>
      </c>
      <c r="U277" s="10">
        <f t="shared" ref="U277" si="836">SUM(Q277:Q277)*M276</f>
        <v>0</v>
      </c>
      <c r="V277" s="10">
        <f t="shared" ref="V277" si="837">SUM(R277:R277)*M276</f>
        <v>0</v>
      </c>
      <c r="W277" s="11">
        <f t="shared" si="781"/>
        <v>0</v>
      </c>
      <c r="X277" s="1162"/>
      <c r="Y277" s="1162"/>
      <c r="Z277" s="1162"/>
      <c r="AA277" s="1192"/>
      <c r="AB277" s="1182"/>
      <c r="AC277" s="270"/>
      <c r="AD277" s="1148"/>
      <c r="AE277" s="103"/>
      <c r="AF277" s="1151"/>
      <c r="AG277" s="1151"/>
      <c r="AH277" s="1231"/>
      <c r="AI277" s="977"/>
      <c r="AJ277" s="138"/>
    </row>
    <row r="278" spans="1:36" s="68" customFormat="1" ht="20.100000000000001" customHeight="1" x14ac:dyDescent="0.2">
      <c r="A278" s="548"/>
      <c r="B278" s="1231"/>
      <c r="C278" s="92"/>
      <c r="D278" s="1151" t="s">
        <v>324</v>
      </c>
      <c r="E278" s="1163">
        <v>26</v>
      </c>
      <c r="F278" s="1164" t="s">
        <v>325</v>
      </c>
      <c r="G278" s="1152" t="s">
        <v>326</v>
      </c>
      <c r="H278" s="1165"/>
      <c r="I278" s="1158" t="s">
        <v>327</v>
      </c>
      <c r="J278" s="1158" t="s">
        <v>328</v>
      </c>
      <c r="K278" s="1158"/>
      <c r="L278" s="1206" t="s">
        <v>329</v>
      </c>
      <c r="M278" s="1179">
        <v>0.25</v>
      </c>
      <c r="N278" s="4" t="s">
        <v>32</v>
      </c>
      <c r="O278" s="43">
        <v>0</v>
      </c>
      <c r="P278" s="44">
        <v>0.1</v>
      </c>
      <c r="Q278" s="44">
        <v>0.4</v>
      </c>
      <c r="R278" s="45">
        <v>1</v>
      </c>
      <c r="S278" s="5">
        <f>SUM(O278:O278)*M278</f>
        <v>0</v>
      </c>
      <c r="T278" s="5">
        <f t="shared" ref="T278" si="838">SUM(P278:P278)*M278</f>
        <v>2.5000000000000001E-2</v>
      </c>
      <c r="U278" s="5">
        <f t="shared" ref="U278" si="839">SUM(Q278:Q278)*M278</f>
        <v>0.1</v>
      </c>
      <c r="V278" s="5">
        <f t="shared" ref="V278" si="840">SUM(R278:R278)*M278</f>
        <v>0.25</v>
      </c>
      <c r="W278" s="6">
        <f t="shared" si="781"/>
        <v>0.25</v>
      </c>
      <c r="X278" s="1161">
        <f>+T279+T281+T283+T285+T287</f>
        <v>0</v>
      </c>
      <c r="Y278" s="1161">
        <f>+U279+U281+U283+U285+U287</f>
        <v>0</v>
      </c>
      <c r="Z278" s="1161">
        <f>+V279+V281+V283+V285+V287</f>
        <v>0</v>
      </c>
      <c r="AA278" s="1191">
        <f>+W279+W281+W283+W285+W287</f>
        <v>0</v>
      </c>
      <c r="AB278" s="1181">
        <f>MAX(X278:AA287)</f>
        <v>0</v>
      </c>
      <c r="AC278" s="270"/>
      <c r="AD278" s="1149" t="s">
        <v>880</v>
      </c>
      <c r="AE278" s="101" t="str">
        <f t="shared" si="748"/>
        <v>PARA MEJORAR</v>
      </c>
      <c r="AF278" s="1166"/>
      <c r="AG278" s="1151"/>
      <c r="AH278" s="1231"/>
      <c r="AI278" s="977"/>
      <c r="AJ278" s="137" t="s">
        <v>920</v>
      </c>
    </row>
    <row r="279" spans="1:36" s="68" customFormat="1" ht="20.100000000000001" customHeight="1" thickBot="1" x14ac:dyDescent="0.25">
      <c r="A279" s="548"/>
      <c r="B279" s="1231"/>
      <c r="C279" s="92"/>
      <c r="D279" s="1151"/>
      <c r="E279" s="1163"/>
      <c r="F279" s="1164"/>
      <c r="G279" s="1153"/>
      <c r="H279" s="1166"/>
      <c r="I279" s="1159"/>
      <c r="J279" s="1159"/>
      <c r="K279" s="1159"/>
      <c r="L279" s="1175"/>
      <c r="M279" s="1180"/>
      <c r="N279" s="7" t="s">
        <v>34</v>
      </c>
      <c r="O279" s="46">
        <v>0</v>
      </c>
      <c r="P279" s="8">
        <v>0</v>
      </c>
      <c r="Q279" s="8">
        <v>0</v>
      </c>
      <c r="R279" s="9">
        <v>0</v>
      </c>
      <c r="S279" s="10">
        <f t="shared" ref="S279" si="841">SUM(O279:O279)*M278</f>
        <v>0</v>
      </c>
      <c r="T279" s="10">
        <f t="shared" ref="T279" si="842">SUM(P279:P279)*M278</f>
        <v>0</v>
      </c>
      <c r="U279" s="10">
        <f t="shared" ref="U279" si="843">SUM(Q279:Q279)*M278</f>
        <v>0</v>
      </c>
      <c r="V279" s="10">
        <f t="shared" ref="V279" si="844">SUM(R279:R279)*M278</f>
        <v>0</v>
      </c>
      <c r="W279" s="11">
        <f t="shared" si="781"/>
        <v>0</v>
      </c>
      <c r="X279" s="1162"/>
      <c r="Y279" s="1162"/>
      <c r="Z279" s="1162"/>
      <c r="AA279" s="1192"/>
      <c r="AB279" s="1182"/>
      <c r="AC279" s="270"/>
      <c r="AD279" s="1147"/>
      <c r="AE279" s="103"/>
      <c r="AF279" s="1166"/>
      <c r="AG279" s="1151"/>
      <c r="AH279" s="1231"/>
      <c r="AI279" s="977"/>
      <c r="AJ279" s="139"/>
    </row>
    <row r="280" spans="1:36" s="68" customFormat="1" ht="20.100000000000001" customHeight="1" x14ac:dyDescent="0.2">
      <c r="A280" s="548"/>
      <c r="B280" s="1231"/>
      <c r="C280" s="92"/>
      <c r="D280" s="1151"/>
      <c r="E280" s="1163"/>
      <c r="F280" s="1164"/>
      <c r="G280" s="1153"/>
      <c r="H280" s="1166"/>
      <c r="I280" s="1159"/>
      <c r="J280" s="1159"/>
      <c r="K280" s="1159"/>
      <c r="L280" s="1174" t="s">
        <v>330</v>
      </c>
      <c r="M280" s="1222">
        <v>0.25</v>
      </c>
      <c r="N280" s="4" t="s">
        <v>32</v>
      </c>
      <c r="O280" s="43">
        <v>0</v>
      </c>
      <c r="P280" s="44">
        <v>0.5</v>
      </c>
      <c r="Q280" s="44">
        <v>0.5</v>
      </c>
      <c r="R280" s="45">
        <v>1</v>
      </c>
      <c r="S280" s="5">
        <f>SUM(O280:O280)*M280</f>
        <v>0</v>
      </c>
      <c r="T280" s="5">
        <f t="shared" ref="T280" si="845">SUM(P280:P280)*M280</f>
        <v>0.125</v>
      </c>
      <c r="U280" s="5">
        <f t="shared" ref="U280" si="846">SUM(Q280:Q280)*M280</f>
        <v>0.125</v>
      </c>
      <c r="V280" s="5">
        <f t="shared" ref="V280" si="847">SUM(R280:R280)*M280</f>
        <v>0.25</v>
      </c>
      <c r="W280" s="6">
        <f t="shared" si="781"/>
        <v>0.25</v>
      </c>
      <c r="X280" s="1162"/>
      <c r="Y280" s="1162"/>
      <c r="Z280" s="1162"/>
      <c r="AA280" s="1192"/>
      <c r="AB280" s="1182"/>
      <c r="AC280" s="270"/>
      <c r="AD280" s="1147"/>
      <c r="AE280" s="101" t="str">
        <f t="shared" si="748"/>
        <v>PARA MEJORAR</v>
      </c>
      <c r="AF280" s="1166"/>
      <c r="AG280" s="1151"/>
      <c r="AH280" s="1231"/>
      <c r="AI280" s="977"/>
      <c r="AJ280" s="139"/>
    </row>
    <row r="281" spans="1:36" s="68" customFormat="1" ht="20.100000000000001" customHeight="1" thickBot="1" x14ac:dyDescent="0.25">
      <c r="A281" s="548"/>
      <c r="B281" s="1231"/>
      <c r="C281" s="92"/>
      <c r="D281" s="1151"/>
      <c r="E281" s="1163"/>
      <c r="F281" s="1164"/>
      <c r="G281" s="1153"/>
      <c r="H281" s="1166"/>
      <c r="I281" s="1159"/>
      <c r="J281" s="1159"/>
      <c r="K281" s="1159"/>
      <c r="L281" s="1175"/>
      <c r="M281" s="1180"/>
      <c r="N281" s="7" t="s">
        <v>34</v>
      </c>
      <c r="O281" s="46">
        <v>0</v>
      </c>
      <c r="P281" s="8">
        <v>0</v>
      </c>
      <c r="Q281" s="8">
        <v>0</v>
      </c>
      <c r="R281" s="9">
        <v>0</v>
      </c>
      <c r="S281" s="10">
        <f t="shared" ref="S281" si="848">SUM(O281:O281)*M280</f>
        <v>0</v>
      </c>
      <c r="T281" s="10">
        <f t="shared" ref="T281" si="849">SUM(P281:P281)*M280</f>
        <v>0</v>
      </c>
      <c r="U281" s="10">
        <f t="shared" ref="U281" si="850">SUM(Q281:Q281)*M280</f>
        <v>0</v>
      </c>
      <c r="V281" s="10">
        <f t="shared" ref="V281" si="851">SUM(R281:R281)*M280</f>
        <v>0</v>
      </c>
      <c r="W281" s="11">
        <f t="shared" si="781"/>
        <v>0</v>
      </c>
      <c r="X281" s="1162"/>
      <c r="Y281" s="1162"/>
      <c r="Z281" s="1162"/>
      <c r="AA281" s="1192"/>
      <c r="AB281" s="1182"/>
      <c r="AC281" s="270"/>
      <c r="AD281" s="1147"/>
      <c r="AE281" s="103"/>
      <c r="AF281" s="1166"/>
      <c r="AG281" s="1151"/>
      <c r="AH281" s="1231"/>
      <c r="AI281" s="977"/>
      <c r="AJ281" s="139"/>
    </row>
    <row r="282" spans="1:36" s="68" customFormat="1" ht="20.100000000000001" customHeight="1" x14ac:dyDescent="0.2">
      <c r="A282" s="548"/>
      <c r="B282" s="1231"/>
      <c r="C282" s="92"/>
      <c r="D282" s="1151"/>
      <c r="E282" s="1163"/>
      <c r="F282" s="1164"/>
      <c r="G282" s="1153"/>
      <c r="H282" s="1166"/>
      <c r="I282" s="1159"/>
      <c r="J282" s="1159"/>
      <c r="K282" s="1159"/>
      <c r="L282" s="1174" t="s">
        <v>331</v>
      </c>
      <c r="M282" s="1222">
        <v>0.1</v>
      </c>
      <c r="N282" s="4" t="s">
        <v>32</v>
      </c>
      <c r="O282" s="43">
        <v>0</v>
      </c>
      <c r="P282" s="44">
        <v>0.5</v>
      </c>
      <c r="Q282" s="44">
        <v>0.5</v>
      </c>
      <c r="R282" s="45">
        <v>1</v>
      </c>
      <c r="S282" s="5">
        <f>SUM(O282:O282)*M282</f>
        <v>0</v>
      </c>
      <c r="T282" s="5">
        <f t="shared" ref="T282" si="852">SUM(P282:P282)*M282</f>
        <v>0.05</v>
      </c>
      <c r="U282" s="5">
        <f t="shared" ref="U282" si="853">SUM(Q282:Q282)*M282</f>
        <v>0.05</v>
      </c>
      <c r="V282" s="5">
        <f t="shared" ref="V282" si="854">SUM(R282:R282)*M282</f>
        <v>0.1</v>
      </c>
      <c r="W282" s="6">
        <f t="shared" si="781"/>
        <v>0.1</v>
      </c>
      <c r="X282" s="1162"/>
      <c r="Y282" s="1162"/>
      <c r="Z282" s="1162"/>
      <c r="AA282" s="1192"/>
      <c r="AB282" s="1182"/>
      <c r="AC282" s="270"/>
      <c r="AD282" s="1147"/>
      <c r="AE282" s="101" t="str">
        <f t="shared" si="748"/>
        <v>PARA MEJORAR</v>
      </c>
      <c r="AF282" s="1166"/>
      <c r="AG282" s="1151"/>
      <c r="AH282" s="1231"/>
      <c r="AI282" s="977"/>
      <c r="AJ282" s="139"/>
    </row>
    <row r="283" spans="1:36" s="68" customFormat="1" ht="20.100000000000001" customHeight="1" thickBot="1" x14ac:dyDescent="0.25">
      <c r="A283" s="548"/>
      <c r="B283" s="1231"/>
      <c r="C283" s="92"/>
      <c r="D283" s="1151"/>
      <c r="E283" s="1163"/>
      <c r="F283" s="1164"/>
      <c r="G283" s="1153"/>
      <c r="H283" s="1166"/>
      <c r="I283" s="1159"/>
      <c r="J283" s="1159"/>
      <c r="K283" s="1159"/>
      <c r="L283" s="1175"/>
      <c r="M283" s="1180"/>
      <c r="N283" s="7" t="s">
        <v>34</v>
      </c>
      <c r="O283" s="46">
        <v>0</v>
      </c>
      <c r="P283" s="8">
        <v>0</v>
      </c>
      <c r="Q283" s="8">
        <v>0</v>
      </c>
      <c r="R283" s="9">
        <v>0</v>
      </c>
      <c r="S283" s="10">
        <f t="shared" ref="S283" si="855">SUM(O283:O283)*M282</f>
        <v>0</v>
      </c>
      <c r="T283" s="10">
        <f t="shared" ref="T283" si="856">SUM(P283:P283)*M282</f>
        <v>0</v>
      </c>
      <c r="U283" s="10">
        <f t="shared" ref="U283" si="857">SUM(Q283:Q283)*M282</f>
        <v>0</v>
      </c>
      <c r="V283" s="10">
        <f t="shared" ref="V283" si="858">SUM(R283:R283)*M282</f>
        <v>0</v>
      </c>
      <c r="W283" s="11">
        <f t="shared" si="781"/>
        <v>0</v>
      </c>
      <c r="X283" s="1162"/>
      <c r="Y283" s="1162"/>
      <c r="Z283" s="1162"/>
      <c r="AA283" s="1192"/>
      <c r="AB283" s="1182"/>
      <c r="AC283" s="270"/>
      <c r="AD283" s="1147"/>
      <c r="AE283" s="103"/>
      <c r="AF283" s="1166"/>
      <c r="AG283" s="1151"/>
      <c r="AH283" s="1231"/>
      <c r="AI283" s="977"/>
      <c r="AJ283" s="139"/>
    </row>
    <row r="284" spans="1:36" s="68" customFormat="1" ht="20.100000000000001" customHeight="1" x14ac:dyDescent="0.2">
      <c r="A284" s="548"/>
      <c r="B284" s="1231"/>
      <c r="C284" s="92"/>
      <c r="D284" s="1151"/>
      <c r="E284" s="1163"/>
      <c r="F284" s="1164"/>
      <c r="G284" s="1153"/>
      <c r="H284" s="1166"/>
      <c r="I284" s="1159"/>
      <c r="J284" s="1159"/>
      <c r="K284" s="1159"/>
      <c r="L284" s="1174" t="s">
        <v>332</v>
      </c>
      <c r="M284" s="1222">
        <v>0.25</v>
      </c>
      <c r="N284" s="4" t="s">
        <v>32</v>
      </c>
      <c r="O284" s="43">
        <v>0.1</v>
      </c>
      <c r="P284" s="44">
        <v>0.2</v>
      </c>
      <c r="Q284" s="44">
        <v>0.2</v>
      </c>
      <c r="R284" s="45">
        <v>1</v>
      </c>
      <c r="S284" s="5">
        <f>SUM(O284:O284)*M284</f>
        <v>2.5000000000000001E-2</v>
      </c>
      <c r="T284" s="5">
        <f t="shared" ref="T284" si="859">SUM(P284:P284)*M284</f>
        <v>0.05</v>
      </c>
      <c r="U284" s="5">
        <f t="shared" ref="U284" si="860">SUM(Q284:Q284)*M284</f>
        <v>0.05</v>
      </c>
      <c r="V284" s="5">
        <f t="shared" ref="V284" si="861">SUM(R284:R284)*M284</f>
        <v>0.25</v>
      </c>
      <c r="W284" s="6">
        <f t="shared" si="781"/>
        <v>0.25</v>
      </c>
      <c r="X284" s="1162"/>
      <c r="Y284" s="1162"/>
      <c r="Z284" s="1162"/>
      <c r="AA284" s="1192"/>
      <c r="AB284" s="1182"/>
      <c r="AC284" s="270"/>
      <c r="AD284" s="1147"/>
      <c r="AE284" s="101" t="str">
        <f t="shared" si="748"/>
        <v>PARA MEJORAR</v>
      </c>
      <c r="AF284" s="1166"/>
      <c r="AG284" s="1151"/>
      <c r="AH284" s="1231"/>
      <c r="AI284" s="977"/>
      <c r="AJ284" s="139"/>
    </row>
    <row r="285" spans="1:36" s="68" customFormat="1" ht="20.100000000000001" customHeight="1" thickBot="1" x14ac:dyDescent="0.25">
      <c r="A285" s="548"/>
      <c r="B285" s="1231"/>
      <c r="C285" s="92"/>
      <c r="D285" s="1151"/>
      <c r="E285" s="1163"/>
      <c r="F285" s="1164"/>
      <c r="G285" s="1153"/>
      <c r="H285" s="1166"/>
      <c r="I285" s="1159"/>
      <c r="J285" s="1159"/>
      <c r="K285" s="1159"/>
      <c r="L285" s="1175"/>
      <c r="M285" s="1180"/>
      <c r="N285" s="7" t="s">
        <v>34</v>
      </c>
      <c r="O285" s="46">
        <v>0</v>
      </c>
      <c r="P285" s="8">
        <v>0</v>
      </c>
      <c r="Q285" s="8">
        <v>0</v>
      </c>
      <c r="R285" s="9">
        <v>0</v>
      </c>
      <c r="S285" s="10">
        <f t="shared" ref="S285" si="862">SUM(O285:O285)*M284</f>
        <v>0</v>
      </c>
      <c r="T285" s="10">
        <f t="shared" ref="T285" si="863">SUM(P285:P285)*M284</f>
        <v>0</v>
      </c>
      <c r="U285" s="10">
        <f t="shared" ref="U285" si="864">SUM(Q285:Q285)*M284</f>
        <v>0</v>
      </c>
      <c r="V285" s="10">
        <f t="shared" ref="V285" si="865">SUM(R285:R285)*M284</f>
        <v>0</v>
      </c>
      <c r="W285" s="11">
        <f t="shared" si="781"/>
        <v>0</v>
      </c>
      <c r="X285" s="1162"/>
      <c r="Y285" s="1162"/>
      <c r="Z285" s="1162"/>
      <c r="AA285" s="1192"/>
      <c r="AB285" s="1182"/>
      <c r="AC285" s="270"/>
      <c r="AD285" s="1147"/>
      <c r="AE285" s="103"/>
      <c r="AF285" s="1166"/>
      <c r="AG285" s="1151"/>
      <c r="AH285" s="1231"/>
      <c r="AI285" s="977"/>
      <c r="AJ285" s="139"/>
    </row>
    <row r="286" spans="1:36" s="68" customFormat="1" ht="20.100000000000001" customHeight="1" x14ac:dyDescent="0.2">
      <c r="A286" s="548"/>
      <c r="B286" s="1231"/>
      <c r="C286" s="92"/>
      <c r="D286" s="1151"/>
      <c r="E286" s="1163"/>
      <c r="F286" s="1164"/>
      <c r="G286" s="1153"/>
      <c r="H286" s="1166"/>
      <c r="I286" s="1159"/>
      <c r="J286" s="1159"/>
      <c r="K286" s="1159"/>
      <c r="L286" s="1174" t="s">
        <v>333</v>
      </c>
      <c r="M286" s="1222">
        <v>0.15</v>
      </c>
      <c r="N286" s="4" t="s">
        <v>32</v>
      </c>
      <c r="O286" s="43">
        <v>0.1</v>
      </c>
      <c r="P286" s="44">
        <v>0.4</v>
      </c>
      <c r="Q286" s="44">
        <v>0.5</v>
      </c>
      <c r="R286" s="45">
        <v>1</v>
      </c>
      <c r="S286" s="5">
        <f>SUM(O286:O286)*M286</f>
        <v>1.4999999999999999E-2</v>
      </c>
      <c r="T286" s="5">
        <f t="shared" ref="T286" si="866">SUM(P286:P286)*M286</f>
        <v>0.06</v>
      </c>
      <c r="U286" s="5">
        <f t="shared" ref="U286" si="867">SUM(Q286:Q286)*M286</f>
        <v>7.4999999999999997E-2</v>
      </c>
      <c r="V286" s="5">
        <f t="shared" ref="V286" si="868">SUM(R286:R286)*M286</f>
        <v>0.15</v>
      </c>
      <c r="W286" s="6">
        <f t="shared" si="781"/>
        <v>0.15</v>
      </c>
      <c r="X286" s="1162"/>
      <c r="Y286" s="1162"/>
      <c r="Z286" s="1162"/>
      <c r="AA286" s="1192"/>
      <c r="AB286" s="1182"/>
      <c r="AC286" s="270"/>
      <c r="AD286" s="1147"/>
      <c r="AE286" s="101" t="str">
        <f t="shared" si="748"/>
        <v>PARA MEJORAR</v>
      </c>
      <c r="AF286" s="1166"/>
      <c r="AG286" s="1151"/>
      <c r="AH286" s="1231"/>
      <c r="AI286" s="977"/>
      <c r="AJ286" s="139"/>
    </row>
    <row r="287" spans="1:36" s="68" customFormat="1" ht="20.100000000000001" customHeight="1" thickBot="1" x14ac:dyDescent="0.25">
      <c r="A287" s="548"/>
      <c r="B287" s="1231"/>
      <c r="C287" s="92"/>
      <c r="D287" s="1151"/>
      <c r="E287" s="1163"/>
      <c r="F287" s="1164"/>
      <c r="G287" s="1154"/>
      <c r="H287" s="1167"/>
      <c r="I287" s="1160"/>
      <c r="J287" s="1160"/>
      <c r="K287" s="1160"/>
      <c r="L287" s="1207"/>
      <c r="M287" s="1223"/>
      <c r="N287" s="7" t="s">
        <v>34</v>
      </c>
      <c r="O287" s="46">
        <v>0</v>
      </c>
      <c r="P287" s="8">
        <v>0</v>
      </c>
      <c r="Q287" s="8">
        <v>0</v>
      </c>
      <c r="R287" s="9">
        <v>0</v>
      </c>
      <c r="S287" s="10">
        <f t="shared" ref="S287" si="869">SUM(O287:O287)*M286</f>
        <v>0</v>
      </c>
      <c r="T287" s="10">
        <f t="shared" ref="T287" si="870">SUM(P287:P287)*M286</f>
        <v>0</v>
      </c>
      <c r="U287" s="10">
        <f t="shared" ref="U287" si="871">SUM(Q287:Q287)*M286</f>
        <v>0</v>
      </c>
      <c r="V287" s="10">
        <f t="shared" ref="V287" si="872">SUM(R287:R287)*M286</f>
        <v>0</v>
      </c>
      <c r="W287" s="11">
        <f t="shared" si="781"/>
        <v>0</v>
      </c>
      <c r="X287" s="1162"/>
      <c r="Y287" s="1162"/>
      <c r="Z287" s="1162"/>
      <c r="AA287" s="1192"/>
      <c r="AB287" s="1182"/>
      <c r="AC287" s="270"/>
      <c r="AD287" s="1148"/>
      <c r="AE287" s="103"/>
      <c r="AF287" s="1166"/>
      <c r="AG287" s="1151"/>
      <c r="AH287" s="1231"/>
      <c r="AI287" s="977"/>
      <c r="AJ287" s="138"/>
    </row>
    <row r="288" spans="1:36" s="68" customFormat="1" ht="20.100000000000001" customHeight="1" x14ac:dyDescent="0.2">
      <c r="A288" s="548"/>
      <c r="B288" s="1231"/>
      <c r="C288" s="92"/>
      <c r="D288" s="1151"/>
      <c r="E288" s="1163"/>
      <c r="F288" s="1164"/>
      <c r="G288" s="1152" t="s">
        <v>334</v>
      </c>
      <c r="H288" s="1155"/>
      <c r="I288" s="1158" t="s">
        <v>335</v>
      </c>
      <c r="J288" s="1158" t="s">
        <v>336</v>
      </c>
      <c r="K288" s="1158"/>
      <c r="L288" s="1206" t="s">
        <v>337</v>
      </c>
      <c r="M288" s="1179">
        <v>0.4</v>
      </c>
      <c r="N288" s="4" t="s">
        <v>32</v>
      </c>
      <c r="O288" s="43">
        <v>0.1</v>
      </c>
      <c r="P288" s="44">
        <v>0.35</v>
      </c>
      <c r="Q288" s="44">
        <v>0.5</v>
      </c>
      <c r="R288" s="45">
        <v>1</v>
      </c>
      <c r="S288" s="5">
        <f>SUM(O288:O288)*M288</f>
        <v>4.0000000000000008E-2</v>
      </c>
      <c r="T288" s="5">
        <f t="shared" ref="T288" si="873">SUM(P288:P288)*M288</f>
        <v>0.13999999999999999</v>
      </c>
      <c r="U288" s="5">
        <f t="shared" ref="U288" si="874">SUM(Q288:Q288)*M288</f>
        <v>0.2</v>
      </c>
      <c r="V288" s="5">
        <f t="shared" ref="V288" si="875">SUM(R288:R288)*M288</f>
        <v>0.4</v>
      </c>
      <c r="W288" s="6">
        <f t="shared" si="781"/>
        <v>0.4</v>
      </c>
      <c r="X288" s="1161">
        <f>+T289+T291+T293</f>
        <v>0</v>
      </c>
      <c r="Y288" s="1161">
        <f>+U289+U291+U293</f>
        <v>0</v>
      </c>
      <c r="Z288" s="1161">
        <f>+V289+V291+V293</f>
        <v>0</v>
      </c>
      <c r="AA288" s="1191">
        <f>+W289+W291+W293</f>
        <v>0</v>
      </c>
      <c r="AB288" s="1181">
        <f>MAX(X288:AA293)</f>
        <v>0</v>
      </c>
      <c r="AC288" s="270"/>
      <c r="AD288" s="1149" t="s">
        <v>881</v>
      </c>
      <c r="AE288" s="101" t="str">
        <f t="shared" si="748"/>
        <v>PARA MEJORAR</v>
      </c>
      <c r="AF288" s="1166"/>
      <c r="AG288" s="1151"/>
      <c r="AH288" s="1231"/>
      <c r="AI288" s="977"/>
      <c r="AJ288" s="137" t="s">
        <v>920</v>
      </c>
    </row>
    <row r="289" spans="1:36" s="68" customFormat="1" ht="20.100000000000001" customHeight="1" thickBot="1" x14ac:dyDescent="0.25">
      <c r="A289" s="548"/>
      <c r="B289" s="1231"/>
      <c r="C289" s="92"/>
      <c r="D289" s="1151"/>
      <c r="E289" s="1163"/>
      <c r="F289" s="1164"/>
      <c r="G289" s="1153"/>
      <c r="H289" s="1156"/>
      <c r="I289" s="1159"/>
      <c r="J289" s="1159"/>
      <c r="K289" s="1159"/>
      <c r="L289" s="1175"/>
      <c r="M289" s="1180"/>
      <c r="N289" s="7" t="s">
        <v>34</v>
      </c>
      <c r="O289" s="46">
        <v>0</v>
      </c>
      <c r="P289" s="8">
        <v>0</v>
      </c>
      <c r="Q289" s="8">
        <v>0</v>
      </c>
      <c r="R289" s="9">
        <v>0</v>
      </c>
      <c r="S289" s="10">
        <f t="shared" ref="S289" si="876">SUM(O289:O289)*M288</f>
        <v>0</v>
      </c>
      <c r="T289" s="10">
        <f t="shared" ref="T289" si="877">SUM(P289:P289)*M288</f>
        <v>0</v>
      </c>
      <c r="U289" s="10">
        <f t="shared" ref="U289" si="878">SUM(Q289:Q289)*M288</f>
        <v>0</v>
      </c>
      <c r="V289" s="10">
        <f t="shared" ref="V289" si="879">SUM(R289:R289)*M288</f>
        <v>0</v>
      </c>
      <c r="W289" s="11">
        <f t="shared" si="781"/>
        <v>0</v>
      </c>
      <c r="X289" s="1162"/>
      <c r="Y289" s="1162"/>
      <c r="Z289" s="1162"/>
      <c r="AA289" s="1192"/>
      <c r="AB289" s="1182"/>
      <c r="AC289" s="270"/>
      <c r="AD289" s="1147"/>
      <c r="AE289" s="103"/>
      <c r="AF289" s="1166"/>
      <c r="AG289" s="1151"/>
      <c r="AH289" s="1231"/>
      <c r="AI289" s="977"/>
      <c r="AJ289" s="139"/>
    </row>
    <row r="290" spans="1:36" s="68" customFormat="1" ht="20.100000000000001" customHeight="1" x14ac:dyDescent="0.2">
      <c r="A290" s="548"/>
      <c r="B290" s="1231"/>
      <c r="C290" s="92"/>
      <c r="D290" s="1151"/>
      <c r="E290" s="1163"/>
      <c r="F290" s="1164"/>
      <c r="G290" s="1153"/>
      <c r="H290" s="1156"/>
      <c r="I290" s="1159"/>
      <c r="J290" s="1159"/>
      <c r="K290" s="1159"/>
      <c r="L290" s="1174" t="s">
        <v>338</v>
      </c>
      <c r="M290" s="1222">
        <v>0.4</v>
      </c>
      <c r="N290" s="4" t="s">
        <v>32</v>
      </c>
      <c r="O290" s="43">
        <v>0.1</v>
      </c>
      <c r="P290" s="44">
        <v>0.2</v>
      </c>
      <c r="Q290" s="44">
        <v>0.7</v>
      </c>
      <c r="R290" s="45">
        <v>1</v>
      </c>
      <c r="S290" s="5">
        <f>SUM(O290:O290)*M290</f>
        <v>4.0000000000000008E-2</v>
      </c>
      <c r="T290" s="5">
        <f t="shared" ref="T290" si="880">SUM(P290:P290)*M290</f>
        <v>8.0000000000000016E-2</v>
      </c>
      <c r="U290" s="5">
        <f t="shared" ref="U290" si="881">SUM(Q290:Q290)*M290</f>
        <v>0.27999999999999997</v>
      </c>
      <c r="V290" s="5">
        <f t="shared" ref="V290" si="882">SUM(R290:R290)*M290</f>
        <v>0.4</v>
      </c>
      <c r="W290" s="6">
        <f t="shared" si="781"/>
        <v>0.4</v>
      </c>
      <c r="X290" s="1162"/>
      <c r="Y290" s="1162"/>
      <c r="Z290" s="1162"/>
      <c r="AA290" s="1192"/>
      <c r="AB290" s="1182"/>
      <c r="AC290" s="270"/>
      <c r="AD290" s="1147"/>
      <c r="AE290" s="101" t="str">
        <f t="shared" si="748"/>
        <v>PARA MEJORAR</v>
      </c>
      <c r="AF290" s="1166"/>
      <c r="AG290" s="1151"/>
      <c r="AH290" s="1231"/>
      <c r="AI290" s="977"/>
      <c r="AJ290" s="139"/>
    </row>
    <row r="291" spans="1:36" s="68" customFormat="1" ht="20.100000000000001" customHeight="1" thickBot="1" x14ac:dyDescent="0.25">
      <c r="A291" s="548"/>
      <c r="B291" s="1231"/>
      <c r="C291" s="92"/>
      <c r="D291" s="1151"/>
      <c r="E291" s="1163"/>
      <c r="F291" s="1164"/>
      <c r="G291" s="1153"/>
      <c r="H291" s="1156"/>
      <c r="I291" s="1159"/>
      <c r="J291" s="1159"/>
      <c r="K291" s="1159"/>
      <c r="L291" s="1175"/>
      <c r="M291" s="1180"/>
      <c r="N291" s="7" t="s">
        <v>34</v>
      </c>
      <c r="O291" s="46">
        <v>0</v>
      </c>
      <c r="P291" s="8">
        <v>0</v>
      </c>
      <c r="Q291" s="8">
        <v>0</v>
      </c>
      <c r="R291" s="9">
        <v>0</v>
      </c>
      <c r="S291" s="10">
        <f t="shared" ref="S291" si="883">SUM(O291:O291)*M290</f>
        <v>0</v>
      </c>
      <c r="T291" s="10">
        <f t="shared" ref="T291" si="884">SUM(P291:P291)*M290</f>
        <v>0</v>
      </c>
      <c r="U291" s="10">
        <f t="shared" ref="U291" si="885">SUM(Q291:Q291)*M290</f>
        <v>0</v>
      </c>
      <c r="V291" s="10">
        <f t="shared" ref="V291" si="886">SUM(R291:R291)*M290</f>
        <v>0</v>
      </c>
      <c r="W291" s="11">
        <f t="shared" si="781"/>
        <v>0</v>
      </c>
      <c r="X291" s="1162"/>
      <c r="Y291" s="1162"/>
      <c r="Z291" s="1162"/>
      <c r="AA291" s="1192"/>
      <c r="AB291" s="1182"/>
      <c r="AC291" s="270"/>
      <c r="AD291" s="1147"/>
      <c r="AE291" s="103"/>
      <c r="AF291" s="1166"/>
      <c r="AG291" s="1151"/>
      <c r="AH291" s="1231"/>
      <c r="AI291" s="977"/>
      <c r="AJ291" s="139"/>
    </row>
    <row r="292" spans="1:36" s="68" customFormat="1" ht="20.100000000000001" customHeight="1" x14ac:dyDescent="0.2">
      <c r="A292" s="548"/>
      <c r="B292" s="1231"/>
      <c r="C292" s="92"/>
      <c r="D292" s="1151"/>
      <c r="E292" s="1163"/>
      <c r="F292" s="1164"/>
      <c r="G292" s="1153"/>
      <c r="H292" s="1156"/>
      <c r="I292" s="1159"/>
      <c r="J292" s="1159"/>
      <c r="K292" s="1159"/>
      <c r="L292" s="1174" t="s">
        <v>339</v>
      </c>
      <c r="M292" s="1222">
        <v>0.2</v>
      </c>
      <c r="N292" s="4" t="s">
        <v>32</v>
      </c>
      <c r="O292" s="43">
        <v>0</v>
      </c>
      <c r="P292" s="44">
        <v>0</v>
      </c>
      <c r="Q292" s="44">
        <v>0.5</v>
      </c>
      <c r="R292" s="45">
        <v>1</v>
      </c>
      <c r="S292" s="5">
        <f>SUM(O292:O292)*M292</f>
        <v>0</v>
      </c>
      <c r="T292" s="5">
        <f t="shared" ref="T292" si="887">SUM(P292:P292)*M292</f>
        <v>0</v>
      </c>
      <c r="U292" s="5">
        <f t="shared" ref="U292" si="888">SUM(Q292:Q292)*M292</f>
        <v>0.1</v>
      </c>
      <c r="V292" s="5">
        <f t="shared" ref="V292" si="889">SUM(R292:R292)*M292</f>
        <v>0.2</v>
      </c>
      <c r="W292" s="6">
        <f t="shared" si="781"/>
        <v>0.2</v>
      </c>
      <c r="X292" s="1162"/>
      <c r="Y292" s="1162"/>
      <c r="Z292" s="1162"/>
      <c r="AA292" s="1192"/>
      <c r="AB292" s="1182"/>
      <c r="AC292" s="270"/>
      <c r="AD292" s="1147"/>
      <c r="AE292" s="101" t="str">
        <f t="shared" si="748"/>
        <v>EQUILIBRADA</v>
      </c>
      <c r="AF292" s="1166"/>
      <c r="AG292" s="1151"/>
      <c r="AH292" s="1231"/>
      <c r="AI292" s="977"/>
      <c r="AJ292" s="139"/>
    </row>
    <row r="293" spans="1:36" s="68" customFormat="1" ht="20.100000000000001" customHeight="1" thickBot="1" x14ac:dyDescent="0.25">
      <c r="A293" s="548"/>
      <c r="B293" s="1231"/>
      <c r="C293" s="92"/>
      <c r="D293" s="1151"/>
      <c r="E293" s="1163"/>
      <c r="F293" s="1164"/>
      <c r="G293" s="1154"/>
      <c r="H293" s="1157"/>
      <c r="I293" s="1160"/>
      <c r="J293" s="1160"/>
      <c r="K293" s="1160"/>
      <c r="L293" s="1207"/>
      <c r="M293" s="1223"/>
      <c r="N293" s="7" t="s">
        <v>34</v>
      </c>
      <c r="O293" s="46">
        <v>0</v>
      </c>
      <c r="P293" s="8">
        <v>0</v>
      </c>
      <c r="Q293" s="8">
        <v>0</v>
      </c>
      <c r="R293" s="9">
        <v>0</v>
      </c>
      <c r="S293" s="10">
        <f t="shared" ref="S293" si="890">SUM(O293:O293)*M292</f>
        <v>0</v>
      </c>
      <c r="T293" s="10">
        <f t="shared" ref="T293" si="891">SUM(P293:P293)*M292</f>
        <v>0</v>
      </c>
      <c r="U293" s="10">
        <f t="shared" ref="U293" si="892">SUM(Q293:Q293)*M292</f>
        <v>0</v>
      </c>
      <c r="V293" s="10">
        <f t="shared" ref="V293" si="893">SUM(R293:R293)*M292</f>
        <v>0</v>
      </c>
      <c r="W293" s="11">
        <f t="shared" si="781"/>
        <v>0</v>
      </c>
      <c r="X293" s="1162"/>
      <c r="Y293" s="1162"/>
      <c r="Z293" s="1162"/>
      <c r="AA293" s="1192"/>
      <c r="AB293" s="1182"/>
      <c r="AC293" s="270"/>
      <c r="AD293" s="1150"/>
      <c r="AE293" s="103"/>
      <c r="AF293" s="1166"/>
      <c r="AG293" s="1151"/>
      <c r="AH293" s="1231"/>
      <c r="AI293" s="977"/>
      <c r="AJ293" s="138"/>
    </row>
    <row r="294" spans="1:36" s="68" customFormat="1" ht="20.100000000000001" customHeight="1" x14ac:dyDescent="0.2">
      <c r="A294" s="548"/>
      <c r="B294" s="1231"/>
      <c r="C294" s="92"/>
      <c r="D294" s="1151"/>
      <c r="E294" s="1163"/>
      <c r="F294" s="1164"/>
      <c r="G294" s="1152" t="s">
        <v>340</v>
      </c>
      <c r="H294" s="1165"/>
      <c r="I294" s="1158" t="s">
        <v>340</v>
      </c>
      <c r="J294" s="1158" t="s">
        <v>341</v>
      </c>
      <c r="K294" s="1158"/>
      <c r="L294" s="1206" t="s">
        <v>342</v>
      </c>
      <c r="M294" s="1179">
        <v>0.3</v>
      </c>
      <c r="N294" s="4" t="s">
        <v>32</v>
      </c>
      <c r="O294" s="43">
        <v>0.05</v>
      </c>
      <c r="P294" s="44">
        <v>0.15</v>
      </c>
      <c r="Q294" s="44">
        <v>0.25</v>
      </c>
      <c r="R294" s="45">
        <v>1</v>
      </c>
      <c r="S294" s="5">
        <f>SUM(O294:O294)*M294</f>
        <v>1.4999999999999999E-2</v>
      </c>
      <c r="T294" s="5">
        <f t="shared" ref="T294" si="894">SUM(P294:P294)*M294</f>
        <v>4.4999999999999998E-2</v>
      </c>
      <c r="U294" s="5">
        <f t="shared" ref="U294" si="895">SUM(Q294:Q294)*M294</f>
        <v>7.4999999999999997E-2</v>
      </c>
      <c r="V294" s="5">
        <f t="shared" ref="V294" si="896">SUM(R294:R294)*M294</f>
        <v>0.3</v>
      </c>
      <c r="W294" s="6">
        <f t="shared" si="781"/>
        <v>0.3</v>
      </c>
      <c r="X294" s="1161">
        <f>+T295+T297+T299+T301+T303+T305</f>
        <v>0</v>
      </c>
      <c r="Y294" s="1161">
        <f>+U295+U297+U299+U301+U303+U305</f>
        <v>0</v>
      </c>
      <c r="Z294" s="1161">
        <f>+V295+V297+V299+V301+V303+V305</f>
        <v>0</v>
      </c>
      <c r="AA294" s="1191">
        <f>+W295+W297+W299+W301+W303+W305</f>
        <v>0</v>
      </c>
      <c r="AB294" s="1181">
        <f>MAX(X294:AA305)</f>
        <v>0</v>
      </c>
      <c r="AC294" s="270"/>
      <c r="AD294" s="1146" t="s">
        <v>882</v>
      </c>
      <c r="AE294" s="101" t="str">
        <f t="shared" si="748"/>
        <v>PARA MEJORAR</v>
      </c>
      <c r="AF294" s="1166"/>
      <c r="AG294" s="1151"/>
      <c r="AH294" s="1231"/>
      <c r="AI294" s="977"/>
      <c r="AJ294" s="137" t="s">
        <v>920</v>
      </c>
    </row>
    <row r="295" spans="1:36" s="68" customFormat="1" ht="20.100000000000001" customHeight="1" thickBot="1" x14ac:dyDescent="0.25">
      <c r="A295" s="548"/>
      <c r="B295" s="1231"/>
      <c r="C295" s="92"/>
      <c r="D295" s="1151"/>
      <c r="E295" s="1163"/>
      <c r="F295" s="1164"/>
      <c r="G295" s="1153"/>
      <c r="H295" s="1166"/>
      <c r="I295" s="1159"/>
      <c r="J295" s="1159"/>
      <c r="K295" s="1159"/>
      <c r="L295" s="1175"/>
      <c r="M295" s="1180"/>
      <c r="N295" s="7" t="s">
        <v>34</v>
      </c>
      <c r="O295" s="46">
        <v>0</v>
      </c>
      <c r="P295" s="8">
        <v>0</v>
      </c>
      <c r="Q295" s="8">
        <v>0</v>
      </c>
      <c r="R295" s="9">
        <v>0</v>
      </c>
      <c r="S295" s="10">
        <f t="shared" ref="S295" si="897">SUM(O295:O295)*M294</f>
        <v>0</v>
      </c>
      <c r="T295" s="10">
        <f t="shared" ref="T295" si="898">SUM(P295:P295)*M294</f>
        <v>0</v>
      </c>
      <c r="U295" s="10">
        <f t="shared" ref="U295" si="899">SUM(Q295:Q295)*M294</f>
        <v>0</v>
      </c>
      <c r="V295" s="10">
        <f t="shared" ref="V295" si="900">SUM(R295:R295)*M294</f>
        <v>0</v>
      </c>
      <c r="W295" s="11">
        <f t="shared" si="781"/>
        <v>0</v>
      </c>
      <c r="X295" s="1162"/>
      <c r="Y295" s="1162"/>
      <c r="Z295" s="1162"/>
      <c r="AA295" s="1192"/>
      <c r="AB295" s="1182"/>
      <c r="AC295" s="270"/>
      <c r="AD295" s="1147"/>
      <c r="AE295" s="103"/>
      <c r="AF295" s="1166"/>
      <c r="AG295" s="1151"/>
      <c r="AH295" s="1231"/>
      <c r="AI295" s="977"/>
      <c r="AJ295" s="139"/>
    </row>
    <row r="296" spans="1:36" s="68" customFormat="1" ht="20.100000000000001" customHeight="1" x14ac:dyDescent="0.2">
      <c r="A296" s="548"/>
      <c r="B296" s="1231"/>
      <c r="C296" s="92"/>
      <c r="D296" s="1151"/>
      <c r="E296" s="1163"/>
      <c r="F296" s="1164"/>
      <c r="G296" s="1153"/>
      <c r="H296" s="1166"/>
      <c r="I296" s="1159"/>
      <c r="J296" s="1159"/>
      <c r="K296" s="1159"/>
      <c r="L296" s="1174" t="s">
        <v>343</v>
      </c>
      <c r="M296" s="1222">
        <v>0.3</v>
      </c>
      <c r="N296" s="4" t="s">
        <v>32</v>
      </c>
      <c r="O296" s="43">
        <v>0</v>
      </c>
      <c r="P296" s="44">
        <v>0</v>
      </c>
      <c r="Q296" s="44">
        <v>0</v>
      </c>
      <c r="R296" s="45">
        <v>1</v>
      </c>
      <c r="S296" s="5">
        <f>SUM(O296:O296)*M296</f>
        <v>0</v>
      </c>
      <c r="T296" s="5">
        <f t="shared" ref="T296" si="901">SUM(P296:P296)*M296</f>
        <v>0</v>
      </c>
      <c r="U296" s="5">
        <f t="shared" ref="U296" si="902">SUM(Q296:Q296)*M296</f>
        <v>0</v>
      </c>
      <c r="V296" s="5">
        <f t="shared" ref="V296" si="903">SUM(R296:R296)*M296</f>
        <v>0.3</v>
      </c>
      <c r="W296" s="6">
        <f t="shared" si="781"/>
        <v>0.3</v>
      </c>
      <c r="X296" s="1162"/>
      <c r="Y296" s="1162"/>
      <c r="Z296" s="1162"/>
      <c r="AA296" s="1192"/>
      <c r="AB296" s="1182"/>
      <c r="AC296" s="270"/>
      <c r="AD296" s="1147"/>
      <c r="AE296" s="101" t="str">
        <f t="shared" si="748"/>
        <v>EQUILIBRADA</v>
      </c>
      <c r="AF296" s="1166"/>
      <c r="AG296" s="1151"/>
      <c r="AH296" s="1231"/>
      <c r="AI296" s="977"/>
      <c r="AJ296" s="139"/>
    </row>
    <row r="297" spans="1:36" s="68" customFormat="1" ht="20.100000000000001" customHeight="1" thickBot="1" x14ac:dyDescent="0.25">
      <c r="A297" s="548"/>
      <c r="B297" s="1231"/>
      <c r="C297" s="92"/>
      <c r="D297" s="1151"/>
      <c r="E297" s="1163"/>
      <c r="F297" s="1164"/>
      <c r="G297" s="1153"/>
      <c r="H297" s="1166"/>
      <c r="I297" s="1159"/>
      <c r="J297" s="1159"/>
      <c r="K297" s="1159"/>
      <c r="L297" s="1175"/>
      <c r="M297" s="1180"/>
      <c r="N297" s="7" t="s">
        <v>34</v>
      </c>
      <c r="O297" s="46">
        <v>0</v>
      </c>
      <c r="P297" s="8">
        <v>0</v>
      </c>
      <c r="Q297" s="8">
        <v>0</v>
      </c>
      <c r="R297" s="9">
        <v>0</v>
      </c>
      <c r="S297" s="10">
        <f t="shared" ref="S297" si="904">SUM(O297:O297)*M296</f>
        <v>0</v>
      </c>
      <c r="T297" s="10">
        <f t="shared" ref="T297" si="905">SUM(P297:P297)*M296</f>
        <v>0</v>
      </c>
      <c r="U297" s="10">
        <f t="shared" ref="U297" si="906">SUM(Q297:Q297)*M296</f>
        <v>0</v>
      </c>
      <c r="V297" s="10">
        <f t="shared" ref="V297" si="907">SUM(R297:R297)*M296</f>
        <v>0</v>
      </c>
      <c r="W297" s="11">
        <f t="shared" si="781"/>
        <v>0</v>
      </c>
      <c r="X297" s="1162"/>
      <c r="Y297" s="1162"/>
      <c r="Z297" s="1162"/>
      <c r="AA297" s="1192"/>
      <c r="AB297" s="1182"/>
      <c r="AC297" s="270"/>
      <c r="AD297" s="1147"/>
      <c r="AE297" s="103"/>
      <c r="AF297" s="1166"/>
      <c r="AG297" s="1151"/>
      <c r="AH297" s="1231"/>
      <c r="AI297" s="977"/>
      <c r="AJ297" s="139"/>
    </row>
    <row r="298" spans="1:36" s="68" customFormat="1" ht="20.100000000000001" customHeight="1" x14ac:dyDescent="0.2">
      <c r="A298" s="548"/>
      <c r="B298" s="1231"/>
      <c r="C298" s="92"/>
      <c r="D298" s="1151"/>
      <c r="E298" s="1163"/>
      <c r="F298" s="1164"/>
      <c r="G298" s="1153"/>
      <c r="H298" s="1166"/>
      <c r="I298" s="1159"/>
      <c r="J298" s="1159"/>
      <c r="K298" s="1159"/>
      <c r="L298" s="1204" t="s">
        <v>344</v>
      </c>
      <c r="M298" s="1222">
        <v>0.1</v>
      </c>
      <c r="N298" s="4" t="s">
        <v>32</v>
      </c>
      <c r="O298" s="43">
        <v>0.2</v>
      </c>
      <c r="P298" s="44">
        <v>1</v>
      </c>
      <c r="Q298" s="44">
        <v>1</v>
      </c>
      <c r="R298" s="45">
        <v>1</v>
      </c>
      <c r="S298" s="5">
        <f>SUM(O298:O298)*M298</f>
        <v>2.0000000000000004E-2</v>
      </c>
      <c r="T298" s="5">
        <f t="shared" ref="T298" si="908">SUM(P298:P298)*M298</f>
        <v>0.1</v>
      </c>
      <c r="U298" s="5">
        <f t="shared" ref="U298" si="909">SUM(Q298:Q298)*M298</f>
        <v>0.1</v>
      </c>
      <c r="V298" s="5">
        <f t="shared" ref="V298" si="910">SUM(R298:R298)*M298</f>
        <v>0.1</v>
      </c>
      <c r="W298" s="6">
        <f t="shared" si="781"/>
        <v>0.1</v>
      </c>
      <c r="X298" s="1162"/>
      <c r="Y298" s="1162"/>
      <c r="Z298" s="1162"/>
      <c r="AA298" s="1192"/>
      <c r="AB298" s="1182"/>
      <c r="AC298" s="270"/>
      <c r="AD298" s="1147"/>
      <c r="AE298" s="101" t="str">
        <f t="shared" si="748"/>
        <v>PARA MEJORAR</v>
      </c>
      <c r="AF298" s="1166"/>
      <c r="AG298" s="1151"/>
      <c r="AH298" s="1231"/>
      <c r="AI298" s="977"/>
      <c r="AJ298" s="139"/>
    </row>
    <row r="299" spans="1:36" s="68" customFormat="1" ht="20.100000000000001" customHeight="1" thickBot="1" x14ac:dyDescent="0.25">
      <c r="A299" s="548"/>
      <c r="B299" s="1231"/>
      <c r="C299" s="92"/>
      <c r="D299" s="1151"/>
      <c r="E299" s="1163"/>
      <c r="F299" s="1164"/>
      <c r="G299" s="1153"/>
      <c r="H299" s="1166"/>
      <c r="I299" s="1159"/>
      <c r="J299" s="1159"/>
      <c r="K299" s="1159"/>
      <c r="L299" s="1203"/>
      <c r="M299" s="1180"/>
      <c r="N299" s="7" t="s">
        <v>34</v>
      </c>
      <c r="O299" s="46">
        <v>0</v>
      </c>
      <c r="P299" s="8">
        <v>0</v>
      </c>
      <c r="Q299" s="8">
        <v>0</v>
      </c>
      <c r="R299" s="9">
        <v>0</v>
      </c>
      <c r="S299" s="10">
        <f t="shared" ref="S299" si="911">SUM(O299:O299)*M298</f>
        <v>0</v>
      </c>
      <c r="T299" s="10">
        <f t="shared" ref="T299" si="912">SUM(P299:P299)*M298</f>
        <v>0</v>
      </c>
      <c r="U299" s="10">
        <f t="shared" ref="U299" si="913">SUM(Q299:Q299)*M298</f>
        <v>0</v>
      </c>
      <c r="V299" s="10">
        <f t="shared" ref="V299" si="914">SUM(R299:R299)*M298</f>
        <v>0</v>
      </c>
      <c r="W299" s="11">
        <f t="shared" si="781"/>
        <v>0</v>
      </c>
      <c r="X299" s="1162"/>
      <c r="Y299" s="1162"/>
      <c r="Z299" s="1162"/>
      <c r="AA299" s="1192"/>
      <c r="AB299" s="1182"/>
      <c r="AC299" s="270"/>
      <c r="AD299" s="1147"/>
      <c r="AE299" s="103"/>
      <c r="AF299" s="1166"/>
      <c r="AG299" s="1151"/>
      <c r="AH299" s="1231"/>
      <c r="AI299" s="977"/>
      <c r="AJ299" s="139"/>
    </row>
    <row r="300" spans="1:36" s="68" customFormat="1" ht="20.100000000000001" customHeight="1" x14ac:dyDescent="0.2">
      <c r="A300" s="548"/>
      <c r="B300" s="1231"/>
      <c r="C300" s="92"/>
      <c r="D300" s="1151"/>
      <c r="E300" s="1163"/>
      <c r="F300" s="1164"/>
      <c r="G300" s="1153"/>
      <c r="H300" s="1166"/>
      <c r="I300" s="1159"/>
      <c r="J300" s="1159"/>
      <c r="K300" s="1159"/>
      <c r="L300" s="1174" t="s">
        <v>345</v>
      </c>
      <c r="M300" s="1222">
        <v>0.1</v>
      </c>
      <c r="N300" s="4" t="s">
        <v>32</v>
      </c>
      <c r="O300" s="43">
        <v>0.2</v>
      </c>
      <c r="P300" s="44">
        <v>0.5</v>
      </c>
      <c r="Q300" s="44">
        <v>1</v>
      </c>
      <c r="R300" s="45">
        <v>1</v>
      </c>
      <c r="S300" s="5">
        <f>SUM(O300:O300)*M300</f>
        <v>2.0000000000000004E-2</v>
      </c>
      <c r="T300" s="5">
        <f t="shared" ref="T300" si="915">SUM(P300:P300)*M300</f>
        <v>0.05</v>
      </c>
      <c r="U300" s="5">
        <f t="shared" ref="U300" si="916">SUM(Q300:Q300)*M300</f>
        <v>0.1</v>
      </c>
      <c r="V300" s="5">
        <f t="shared" ref="V300" si="917">SUM(R300:R300)*M300</f>
        <v>0.1</v>
      </c>
      <c r="W300" s="6">
        <f t="shared" si="781"/>
        <v>0.1</v>
      </c>
      <c r="X300" s="1162"/>
      <c r="Y300" s="1162"/>
      <c r="Z300" s="1162"/>
      <c r="AA300" s="1192"/>
      <c r="AB300" s="1182"/>
      <c r="AC300" s="270"/>
      <c r="AD300" s="1147"/>
      <c r="AE300" s="101" t="str">
        <f t="shared" si="748"/>
        <v>PARA MEJORAR</v>
      </c>
      <c r="AF300" s="1166"/>
      <c r="AG300" s="1151"/>
      <c r="AH300" s="1231"/>
      <c r="AI300" s="977"/>
      <c r="AJ300" s="139"/>
    </row>
    <row r="301" spans="1:36" s="68" customFormat="1" ht="20.100000000000001" customHeight="1" thickBot="1" x14ac:dyDescent="0.25">
      <c r="A301" s="548"/>
      <c r="B301" s="1231"/>
      <c r="C301" s="92"/>
      <c r="D301" s="1151"/>
      <c r="E301" s="1163"/>
      <c r="F301" s="1164"/>
      <c r="G301" s="1153"/>
      <c r="H301" s="1166"/>
      <c r="I301" s="1159"/>
      <c r="J301" s="1159"/>
      <c r="K301" s="1159"/>
      <c r="L301" s="1175"/>
      <c r="M301" s="1180"/>
      <c r="N301" s="7" t="s">
        <v>34</v>
      </c>
      <c r="O301" s="46">
        <v>0</v>
      </c>
      <c r="P301" s="8">
        <v>0</v>
      </c>
      <c r="Q301" s="8">
        <v>0</v>
      </c>
      <c r="R301" s="9">
        <v>0</v>
      </c>
      <c r="S301" s="10">
        <f t="shared" ref="S301" si="918">SUM(O301:O301)*M300</f>
        <v>0</v>
      </c>
      <c r="T301" s="10">
        <f t="shared" ref="T301" si="919">SUM(P301:P301)*M300</f>
        <v>0</v>
      </c>
      <c r="U301" s="10">
        <f t="shared" ref="U301" si="920">SUM(Q301:Q301)*M300</f>
        <v>0</v>
      </c>
      <c r="V301" s="10">
        <f t="shared" ref="V301" si="921">SUM(R301:R301)*M300</f>
        <v>0</v>
      </c>
      <c r="W301" s="11">
        <f t="shared" si="781"/>
        <v>0</v>
      </c>
      <c r="X301" s="1162"/>
      <c r="Y301" s="1162"/>
      <c r="Z301" s="1162"/>
      <c r="AA301" s="1192"/>
      <c r="AB301" s="1182"/>
      <c r="AC301" s="270"/>
      <c r="AD301" s="1147"/>
      <c r="AE301" s="103"/>
      <c r="AF301" s="1166"/>
      <c r="AG301" s="1151"/>
      <c r="AH301" s="1231"/>
      <c r="AI301" s="977"/>
      <c r="AJ301" s="139"/>
    </row>
    <row r="302" spans="1:36" s="68" customFormat="1" ht="20.100000000000001" customHeight="1" x14ac:dyDescent="0.2">
      <c r="A302" s="548"/>
      <c r="B302" s="1231"/>
      <c r="C302" s="92"/>
      <c r="D302" s="1151"/>
      <c r="E302" s="1163"/>
      <c r="F302" s="1164"/>
      <c r="G302" s="1153"/>
      <c r="H302" s="1166"/>
      <c r="I302" s="1159"/>
      <c r="J302" s="1159"/>
      <c r="K302" s="1159"/>
      <c r="L302" s="1204" t="s">
        <v>346</v>
      </c>
      <c r="M302" s="1222">
        <v>0.1</v>
      </c>
      <c r="N302" s="4" t="s">
        <v>32</v>
      </c>
      <c r="O302" s="43">
        <v>0.05</v>
      </c>
      <c r="P302" s="44">
        <v>0.3</v>
      </c>
      <c r="Q302" s="44">
        <v>0.5</v>
      </c>
      <c r="R302" s="45">
        <v>1</v>
      </c>
      <c r="S302" s="5">
        <f>SUM(O302:O302)*M302</f>
        <v>5.000000000000001E-3</v>
      </c>
      <c r="T302" s="5">
        <f t="shared" ref="T302" si="922">SUM(P302:P302)*M302</f>
        <v>0.03</v>
      </c>
      <c r="U302" s="5">
        <f t="shared" ref="U302" si="923">SUM(Q302:Q302)*M302</f>
        <v>0.05</v>
      </c>
      <c r="V302" s="5">
        <f t="shared" ref="V302" si="924">SUM(R302:R302)*M302</f>
        <v>0.1</v>
      </c>
      <c r="W302" s="6">
        <f t="shared" si="781"/>
        <v>0.1</v>
      </c>
      <c r="X302" s="1162"/>
      <c r="Y302" s="1162"/>
      <c r="Z302" s="1162"/>
      <c r="AA302" s="1192"/>
      <c r="AB302" s="1182"/>
      <c r="AC302" s="270"/>
      <c r="AD302" s="1147"/>
      <c r="AE302" s="101" t="str">
        <f t="shared" si="748"/>
        <v>PARA MEJORAR</v>
      </c>
      <c r="AF302" s="1166"/>
      <c r="AG302" s="1151"/>
      <c r="AH302" s="1231"/>
      <c r="AI302" s="977"/>
      <c r="AJ302" s="139"/>
    </row>
    <row r="303" spans="1:36" s="68" customFormat="1" ht="20.100000000000001" customHeight="1" thickBot="1" x14ac:dyDescent="0.25">
      <c r="A303" s="548"/>
      <c r="B303" s="1231"/>
      <c r="C303" s="92"/>
      <c r="D303" s="1151"/>
      <c r="E303" s="1163"/>
      <c r="F303" s="1164"/>
      <c r="G303" s="1153"/>
      <c r="H303" s="1166"/>
      <c r="I303" s="1159"/>
      <c r="J303" s="1159"/>
      <c r="K303" s="1159"/>
      <c r="L303" s="1203"/>
      <c r="M303" s="1180"/>
      <c r="N303" s="7" t="s">
        <v>34</v>
      </c>
      <c r="O303" s="46">
        <v>0</v>
      </c>
      <c r="P303" s="8">
        <v>0</v>
      </c>
      <c r="Q303" s="8">
        <v>0</v>
      </c>
      <c r="R303" s="9">
        <v>0</v>
      </c>
      <c r="S303" s="10">
        <f t="shared" ref="S303" si="925">SUM(O303:O303)*M302</f>
        <v>0</v>
      </c>
      <c r="T303" s="10">
        <f t="shared" ref="T303" si="926">SUM(P303:P303)*M302</f>
        <v>0</v>
      </c>
      <c r="U303" s="10">
        <f t="shared" ref="U303" si="927">SUM(Q303:Q303)*M302</f>
        <v>0</v>
      </c>
      <c r="V303" s="10">
        <f t="shared" ref="V303" si="928">SUM(R303:R303)*M302</f>
        <v>0</v>
      </c>
      <c r="W303" s="11">
        <f t="shared" si="781"/>
        <v>0</v>
      </c>
      <c r="X303" s="1162"/>
      <c r="Y303" s="1162"/>
      <c r="Z303" s="1162"/>
      <c r="AA303" s="1192"/>
      <c r="AB303" s="1182"/>
      <c r="AC303" s="270"/>
      <c r="AD303" s="1147"/>
      <c r="AE303" s="103"/>
      <c r="AF303" s="1166"/>
      <c r="AG303" s="1151"/>
      <c r="AH303" s="1231"/>
      <c r="AI303" s="977"/>
      <c r="AJ303" s="139"/>
    </row>
    <row r="304" spans="1:36" s="68" customFormat="1" ht="20.100000000000001" customHeight="1" x14ac:dyDescent="0.2">
      <c r="A304" s="548"/>
      <c r="B304" s="1231"/>
      <c r="C304" s="92"/>
      <c r="D304" s="1151"/>
      <c r="E304" s="1163"/>
      <c r="F304" s="1164"/>
      <c r="G304" s="1153"/>
      <c r="H304" s="1166"/>
      <c r="I304" s="1159"/>
      <c r="J304" s="1159"/>
      <c r="K304" s="1159"/>
      <c r="L304" s="1204" t="s">
        <v>347</v>
      </c>
      <c r="M304" s="1222">
        <v>0.1</v>
      </c>
      <c r="N304" s="4" t="s">
        <v>32</v>
      </c>
      <c r="O304" s="43">
        <v>0</v>
      </c>
      <c r="P304" s="44">
        <v>0</v>
      </c>
      <c r="Q304" s="44">
        <v>0.3</v>
      </c>
      <c r="R304" s="45">
        <v>1</v>
      </c>
      <c r="S304" s="5">
        <f>SUM(O304:O304)*M304</f>
        <v>0</v>
      </c>
      <c r="T304" s="5">
        <f t="shared" ref="T304" si="929">SUM(P304:P304)*M304</f>
        <v>0</v>
      </c>
      <c r="U304" s="5">
        <f t="shared" ref="U304" si="930">SUM(Q304:Q304)*M304</f>
        <v>0.03</v>
      </c>
      <c r="V304" s="5">
        <f t="shared" ref="V304" si="931">SUM(R304:R304)*M304</f>
        <v>0.1</v>
      </c>
      <c r="W304" s="6">
        <f t="shared" si="781"/>
        <v>0.1</v>
      </c>
      <c r="X304" s="1162"/>
      <c r="Y304" s="1162"/>
      <c r="Z304" s="1162"/>
      <c r="AA304" s="1192"/>
      <c r="AB304" s="1182"/>
      <c r="AC304" s="270"/>
      <c r="AD304" s="1147"/>
      <c r="AE304" s="101" t="str">
        <f t="shared" si="748"/>
        <v>EQUILIBRADA</v>
      </c>
      <c r="AF304" s="1166"/>
      <c r="AG304" s="1151"/>
      <c r="AH304" s="1231"/>
      <c r="AI304" s="977"/>
      <c r="AJ304" s="139"/>
    </row>
    <row r="305" spans="1:36" s="68" customFormat="1" ht="20.100000000000001" customHeight="1" thickBot="1" x14ac:dyDescent="0.25">
      <c r="A305" s="548"/>
      <c r="B305" s="1231"/>
      <c r="C305" s="92"/>
      <c r="D305" s="1151"/>
      <c r="E305" s="1163"/>
      <c r="F305" s="1164"/>
      <c r="G305" s="1154"/>
      <c r="H305" s="1167"/>
      <c r="I305" s="1160"/>
      <c r="J305" s="1160"/>
      <c r="K305" s="1160"/>
      <c r="L305" s="1205"/>
      <c r="M305" s="1223"/>
      <c r="N305" s="7" t="s">
        <v>34</v>
      </c>
      <c r="O305" s="46">
        <v>0</v>
      </c>
      <c r="P305" s="8">
        <v>0</v>
      </c>
      <c r="Q305" s="8">
        <v>0</v>
      </c>
      <c r="R305" s="9">
        <v>0</v>
      </c>
      <c r="S305" s="10">
        <f t="shared" ref="S305" si="932">SUM(O305:O305)*M304</f>
        <v>0</v>
      </c>
      <c r="T305" s="10">
        <f t="shared" ref="T305" si="933">SUM(P305:P305)*M304</f>
        <v>0</v>
      </c>
      <c r="U305" s="10">
        <f t="shared" ref="U305" si="934">SUM(Q305:Q305)*M304</f>
        <v>0</v>
      </c>
      <c r="V305" s="10">
        <f t="shared" ref="V305" si="935">SUM(R305:R305)*M304</f>
        <v>0</v>
      </c>
      <c r="W305" s="11">
        <f t="shared" si="781"/>
        <v>0</v>
      </c>
      <c r="X305" s="1162"/>
      <c r="Y305" s="1162"/>
      <c r="Z305" s="1162"/>
      <c r="AA305" s="1192"/>
      <c r="AB305" s="1182"/>
      <c r="AC305" s="270"/>
      <c r="AD305" s="1148"/>
      <c r="AE305" s="103"/>
      <c r="AF305" s="1166"/>
      <c r="AG305" s="1151"/>
      <c r="AH305" s="1231"/>
      <c r="AI305" s="977"/>
      <c r="AJ305" s="138"/>
    </row>
    <row r="306" spans="1:36" s="68" customFormat="1" ht="20.100000000000001" customHeight="1" x14ac:dyDescent="0.2">
      <c r="A306" s="548"/>
      <c r="B306" s="1231"/>
      <c r="C306" s="92"/>
      <c r="D306" s="1151" t="s">
        <v>348</v>
      </c>
      <c r="E306" s="1163">
        <v>27</v>
      </c>
      <c r="F306" s="1164" t="s">
        <v>349</v>
      </c>
      <c r="G306" s="1152" t="s">
        <v>350</v>
      </c>
      <c r="H306" s="1165"/>
      <c r="I306" s="1158" t="s">
        <v>351</v>
      </c>
      <c r="J306" s="1158" t="s">
        <v>352</v>
      </c>
      <c r="K306" s="1158"/>
      <c r="L306" s="1206" t="s">
        <v>895</v>
      </c>
      <c r="M306" s="1179">
        <v>0.5</v>
      </c>
      <c r="N306" s="4" t="s">
        <v>32</v>
      </c>
      <c r="O306" s="43">
        <v>0</v>
      </c>
      <c r="P306" s="44">
        <v>0</v>
      </c>
      <c r="Q306" s="44">
        <v>0.7</v>
      </c>
      <c r="R306" s="45">
        <v>1</v>
      </c>
      <c r="S306" s="5">
        <f>SUM(O306:O306)*M306</f>
        <v>0</v>
      </c>
      <c r="T306" s="5">
        <f t="shared" ref="T306" si="936">SUM(P306:P306)*M306</f>
        <v>0</v>
      </c>
      <c r="U306" s="5">
        <f t="shared" ref="U306" si="937">SUM(Q306:Q306)*M306</f>
        <v>0.35</v>
      </c>
      <c r="V306" s="5">
        <f t="shared" ref="V306" si="938">SUM(R306:R306)*M306</f>
        <v>0.5</v>
      </c>
      <c r="W306" s="6">
        <f t="shared" si="781"/>
        <v>0.5</v>
      </c>
      <c r="X306" s="1161">
        <f>+T307+T309</f>
        <v>0</v>
      </c>
      <c r="Y306" s="1161">
        <f>+U307+U309</f>
        <v>0</v>
      </c>
      <c r="Z306" s="1161">
        <f>+V307+V309</f>
        <v>0</v>
      </c>
      <c r="AA306" s="1191">
        <f>+W307+W309</f>
        <v>0</v>
      </c>
      <c r="AB306" s="1181">
        <f>MAX(X306:AA309)</f>
        <v>0</v>
      </c>
      <c r="AC306" s="270"/>
      <c r="AD306" s="1149" t="s">
        <v>883</v>
      </c>
      <c r="AE306" s="101" t="str">
        <f t="shared" si="748"/>
        <v>EQUILIBRADA</v>
      </c>
      <c r="AF306" s="1166"/>
      <c r="AG306" s="1151"/>
      <c r="AH306" s="1231"/>
      <c r="AI306" s="977"/>
      <c r="AJ306" s="137" t="s">
        <v>920</v>
      </c>
    </row>
    <row r="307" spans="1:36" s="68" customFormat="1" ht="20.100000000000001" customHeight="1" thickBot="1" x14ac:dyDescent="0.25">
      <c r="A307" s="548"/>
      <c r="B307" s="1231"/>
      <c r="C307" s="92"/>
      <c r="D307" s="1151"/>
      <c r="E307" s="1163"/>
      <c r="F307" s="1164"/>
      <c r="G307" s="1153"/>
      <c r="H307" s="1166"/>
      <c r="I307" s="1159"/>
      <c r="J307" s="1159"/>
      <c r="K307" s="1159"/>
      <c r="L307" s="1175"/>
      <c r="M307" s="1180"/>
      <c r="N307" s="7" t="s">
        <v>34</v>
      </c>
      <c r="O307" s="46">
        <v>0</v>
      </c>
      <c r="P307" s="8">
        <v>0</v>
      </c>
      <c r="Q307" s="8">
        <v>0</v>
      </c>
      <c r="R307" s="9">
        <v>0</v>
      </c>
      <c r="S307" s="10">
        <f t="shared" ref="S307" si="939">SUM(O307:O307)*M306</f>
        <v>0</v>
      </c>
      <c r="T307" s="10">
        <f t="shared" ref="T307" si="940">SUM(P307:P307)*M306</f>
        <v>0</v>
      </c>
      <c r="U307" s="10">
        <f t="shared" ref="U307" si="941">SUM(Q307:Q307)*M306</f>
        <v>0</v>
      </c>
      <c r="V307" s="10">
        <f t="shared" ref="V307" si="942">SUM(R307:R307)*M306</f>
        <v>0</v>
      </c>
      <c r="W307" s="11">
        <f t="shared" si="781"/>
        <v>0</v>
      </c>
      <c r="X307" s="1162"/>
      <c r="Y307" s="1162"/>
      <c r="Z307" s="1162"/>
      <c r="AA307" s="1192"/>
      <c r="AB307" s="1182"/>
      <c r="AC307" s="270"/>
      <c r="AD307" s="1147"/>
      <c r="AE307" s="103"/>
      <c r="AF307" s="1166"/>
      <c r="AG307" s="1151"/>
      <c r="AH307" s="1231"/>
      <c r="AI307" s="977"/>
      <c r="AJ307" s="139"/>
    </row>
    <row r="308" spans="1:36" s="68" customFormat="1" ht="30" customHeight="1" x14ac:dyDescent="0.2">
      <c r="A308" s="548"/>
      <c r="B308" s="1231"/>
      <c r="C308" s="92"/>
      <c r="D308" s="1151"/>
      <c r="E308" s="91"/>
      <c r="F308" s="1164"/>
      <c r="G308" s="1153"/>
      <c r="H308" s="1166"/>
      <c r="I308" s="1159"/>
      <c r="J308" s="1159"/>
      <c r="K308" s="1159"/>
      <c r="L308" s="1174" t="s">
        <v>353</v>
      </c>
      <c r="M308" s="1222">
        <v>0.5</v>
      </c>
      <c r="N308" s="4" t="s">
        <v>32</v>
      </c>
      <c r="O308" s="43">
        <v>0.1</v>
      </c>
      <c r="P308" s="44">
        <v>0.3</v>
      </c>
      <c r="Q308" s="44">
        <v>0.6</v>
      </c>
      <c r="R308" s="45">
        <v>1</v>
      </c>
      <c r="S308" s="5">
        <f>SUM(O308:O308)*M308</f>
        <v>0.05</v>
      </c>
      <c r="T308" s="5">
        <f t="shared" ref="T308" si="943">SUM(P308:P308)*M308</f>
        <v>0.15</v>
      </c>
      <c r="U308" s="5">
        <f t="shared" ref="U308" si="944">SUM(Q308:Q308)*M308</f>
        <v>0.3</v>
      </c>
      <c r="V308" s="5">
        <f t="shared" ref="V308" si="945">SUM(R308:R308)*M308</f>
        <v>0.5</v>
      </c>
      <c r="W308" s="6">
        <f t="shared" si="781"/>
        <v>0.5</v>
      </c>
      <c r="X308" s="1162"/>
      <c r="Y308" s="1162"/>
      <c r="Z308" s="1162"/>
      <c r="AA308" s="1192"/>
      <c r="AB308" s="1182"/>
      <c r="AC308" s="270"/>
      <c r="AD308" s="1147"/>
      <c r="AE308" s="101" t="str">
        <f t="shared" si="748"/>
        <v>PARA MEJORAR</v>
      </c>
      <c r="AF308" s="1166"/>
      <c r="AG308" s="1151"/>
      <c r="AH308" s="1231"/>
      <c r="AI308" s="977"/>
      <c r="AJ308" s="139"/>
    </row>
    <row r="309" spans="1:36" s="68" customFormat="1" ht="30" customHeight="1" thickBot="1" x14ac:dyDescent="0.25">
      <c r="A309" s="548"/>
      <c r="B309" s="1231"/>
      <c r="C309" s="92"/>
      <c r="D309" s="1151"/>
      <c r="E309" s="91"/>
      <c r="F309" s="1164"/>
      <c r="G309" s="1154"/>
      <c r="H309" s="1167"/>
      <c r="I309" s="1160"/>
      <c r="J309" s="1160"/>
      <c r="K309" s="1160"/>
      <c r="L309" s="1207"/>
      <c r="M309" s="1223"/>
      <c r="N309" s="7" t="s">
        <v>34</v>
      </c>
      <c r="O309" s="46">
        <v>0</v>
      </c>
      <c r="P309" s="8">
        <v>0</v>
      </c>
      <c r="Q309" s="8">
        <v>0</v>
      </c>
      <c r="R309" s="9">
        <v>0</v>
      </c>
      <c r="S309" s="10">
        <f t="shared" ref="S309" si="946">SUM(O309:O309)*M308</f>
        <v>0</v>
      </c>
      <c r="T309" s="10">
        <f t="shared" ref="T309" si="947">SUM(P309:P309)*M308</f>
        <v>0</v>
      </c>
      <c r="U309" s="10">
        <f t="shared" ref="U309" si="948">SUM(Q309:Q309)*M308</f>
        <v>0</v>
      </c>
      <c r="V309" s="10">
        <f t="shared" ref="V309" si="949">SUM(R309:R309)*M308</f>
        <v>0</v>
      </c>
      <c r="W309" s="11">
        <f t="shared" si="781"/>
        <v>0</v>
      </c>
      <c r="X309" s="1162"/>
      <c r="Y309" s="1162"/>
      <c r="Z309" s="1162"/>
      <c r="AA309" s="1192"/>
      <c r="AB309" s="1182"/>
      <c r="AC309" s="270"/>
      <c r="AD309" s="1148"/>
      <c r="AE309" s="103"/>
      <c r="AF309" s="1166"/>
      <c r="AG309" s="1151"/>
      <c r="AH309" s="1231"/>
      <c r="AI309" s="977"/>
      <c r="AJ309" s="138"/>
    </row>
    <row r="310" spans="1:36" s="68" customFormat="1" ht="20.100000000000001" customHeight="1" x14ac:dyDescent="0.2">
      <c r="A310" s="548"/>
      <c r="B310" s="1231"/>
      <c r="C310" s="92"/>
      <c r="D310" s="1151"/>
      <c r="E310" s="91"/>
      <c r="F310" s="1164"/>
      <c r="G310" s="1183" t="s">
        <v>354</v>
      </c>
      <c r="H310" s="1185"/>
      <c r="I310" s="1168" t="s">
        <v>355</v>
      </c>
      <c r="J310" s="1168" t="s">
        <v>356</v>
      </c>
      <c r="K310" s="1168"/>
      <c r="L310" s="1202" t="s">
        <v>357</v>
      </c>
      <c r="M310" s="1179">
        <v>1</v>
      </c>
      <c r="N310" s="4" t="s">
        <v>32</v>
      </c>
      <c r="O310" s="43">
        <v>0.25</v>
      </c>
      <c r="P310" s="44">
        <v>0.5</v>
      </c>
      <c r="Q310" s="44">
        <v>0.75</v>
      </c>
      <c r="R310" s="45">
        <v>1</v>
      </c>
      <c r="S310" s="5">
        <f>SUM(O310:O310)*M310</f>
        <v>0.25</v>
      </c>
      <c r="T310" s="5">
        <f t="shared" ref="T310" si="950">SUM(P310:P310)*M310</f>
        <v>0.5</v>
      </c>
      <c r="U310" s="5">
        <f t="shared" ref="U310" si="951">SUM(Q310:Q310)*M310</f>
        <v>0.75</v>
      </c>
      <c r="V310" s="5">
        <f t="shared" ref="V310" si="952">SUM(R310:R310)*M310</f>
        <v>1</v>
      </c>
      <c r="W310" s="6">
        <f t="shared" si="781"/>
        <v>1</v>
      </c>
      <c r="X310" s="1161">
        <f>+T311</f>
        <v>0</v>
      </c>
      <c r="Y310" s="1161">
        <f>+U311</f>
        <v>0</v>
      </c>
      <c r="Z310" s="1161">
        <f>+V311</f>
        <v>0</v>
      </c>
      <c r="AA310" s="1191">
        <f>+W311</f>
        <v>0</v>
      </c>
      <c r="AB310" s="1181">
        <f>MAX(X310:AA311)</f>
        <v>0</v>
      </c>
      <c r="AC310" s="270"/>
      <c r="AD310" s="1149" t="s">
        <v>884</v>
      </c>
      <c r="AE310" s="101" t="str">
        <f t="shared" si="748"/>
        <v>PARA MEJORAR</v>
      </c>
      <c r="AF310" s="1189"/>
      <c r="AG310" s="1151"/>
      <c r="AH310" s="1231"/>
      <c r="AI310" s="977"/>
      <c r="AJ310" s="137" t="s">
        <v>920</v>
      </c>
    </row>
    <row r="311" spans="1:36" s="68" customFormat="1" ht="20.100000000000001" customHeight="1" thickBot="1" x14ac:dyDescent="0.25">
      <c r="A311" s="548"/>
      <c r="B311" s="1231"/>
      <c r="C311" s="92"/>
      <c r="D311" s="1151"/>
      <c r="E311" s="91"/>
      <c r="F311" s="1164"/>
      <c r="G311" s="1184"/>
      <c r="H311" s="1186"/>
      <c r="I311" s="1170"/>
      <c r="J311" s="1170"/>
      <c r="K311" s="1170"/>
      <c r="L311" s="1205"/>
      <c r="M311" s="1223"/>
      <c r="N311" s="7" t="s">
        <v>34</v>
      </c>
      <c r="O311" s="46">
        <v>0</v>
      </c>
      <c r="P311" s="8">
        <v>0</v>
      </c>
      <c r="Q311" s="8">
        <v>0</v>
      </c>
      <c r="R311" s="9">
        <v>0</v>
      </c>
      <c r="S311" s="10">
        <f t="shared" ref="S311" si="953">SUM(O311:O311)*M310</f>
        <v>0</v>
      </c>
      <c r="T311" s="10">
        <f t="shared" ref="T311" si="954">SUM(P311:P311)*M310</f>
        <v>0</v>
      </c>
      <c r="U311" s="10">
        <f t="shared" ref="U311" si="955">SUM(Q311:Q311)*M310</f>
        <v>0</v>
      </c>
      <c r="V311" s="10">
        <f t="shared" ref="V311" si="956">SUM(R311:R311)*M310</f>
        <v>0</v>
      </c>
      <c r="W311" s="11">
        <f t="shared" si="781"/>
        <v>0</v>
      </c>
      <c r="X311" s="1162"/>
      <c r="Y311" s="1162"/>
      <c r="Z311" s="1162"/>
      <c r="AA311" s="1192"/>
      <c r="AB311" s="1182"/>
      <c r="AC311" s="270"/>
      <c r="AD311" s="1148"/>
      <c r="AE311" s="103"/>
      <c r="AF311" s="1189"/>
      <c r="AG311" s="1151"/>
      <c r="AH311" s="1231"/>
      <c r="AI311" s="977"/>
      <c r="AJ311" s="138"/>
    </row>
    <row r="312" spans="1:36" s="68" customFormat="1" ht="20.100000000000001" customHeight="1" x14ac:dyDescent="0.2">
      <c r="A312" s="548"/>
      <c r="B312" s="1231"/>
      <c r="C312" s="92"/>
      <c r="D312" s="1151"/>
      <c r="E312" s="1163">
        <v>28</v>
      </c>
      <c r="F312" s="1164" t="s">
        <v>358</v>
      </c>
      <c r="G312" s="1152" t="s">
        <v>359</v>
      </c>
      <c r="H312" s="1165"/>
      <c r="I312" s="1158" t="s">
        <v>360</v>
      </c>
      <c r="J312" s="1158" t="s">
        <v>352</v>
      </c>
      <c r="K312" s="1158"/>
      <c r="L312" s="1206" t="s">
        <v>361</v>
      </c>
      <c r="M312" s="1238">
        <v>1</v>
      </c>
      <c r="N312" s="4" t="s">
        <v>32</v>
      </c>
      <c r="O312" s="43">
        <v>0.25</v>
      </c>
      <c r="P312" s="44">
        <v>0.25</v>
      </c>
      <c r="Q312" s="44">
        <v>0.25</v>
      </c>
      <c r="R312" s="45">
        <v>0.25</v>
      </c>
      <c r="S312" s="5">
        <f>SUM(O312:O312)*M312</f>
        <v>0.25</v>
      </c>
      <c r="T312" s="5">
        <f t="shared" ref="T312" si="957">SUM(P312:P312)*M312</f>
        <v>0.25</v>
      </c>
      <c r="U312" s="5">
        <f t="shared" ref="U312" si="958">SUM(Q312:Q312)*M312</f>
        <v>0.25</v>
      </c>
      <c r="V312" s="5">
        <f t="shared" ref="V312" si="959">SUM(R312:R312)*M312</f>
        <v>0.25</v>
      </c>
      <c r="W312" s="6">
        <f t="shared" si="781"/>
        <v>0.25</v>
      </c>
      <c r="X312" s="1161">
        <f>+T313</f>
        <v>0</v>
      </c>
      <c r="Y312" s="1161">
        <f>+U313</f>
        <v>0</v>
      </c>
      <c r="Z312" s="1161">
        <f>+V313</f>
        <v>0</v>
      </c>
      <c r="AA312" s="1191">
        <f>+W313</f>
        <v>0</v>
      </c>
      <c r="AB312" s="1181">
        <f>MAX(X312:AA313)</f>
        <v>0</v>
      </c>
      <c r="AC312" s="270"/>
      <c r="AD312" s="1149" t="s">
        <v>885</v>
      </c>
      <c r="AE312" s="101" t="str">
        <f t="shared" si="748"/>
        <v>PARA MEJORAR</v>
      </c>
      <c r="AF312" s="1166"/>
      <c r="AG312" s="1151"/>
      <c r="AH312" s="1231"/>
      <c r="AI312" s="977"/>
      <c r="AJ312" s="137" t="s">
        <v>920</v>
      </c>
    </row>
    <row r="313" spans="1:36" s="68" customFormat="1" ht="20.100000000000001" customHeight="1" thickBot="1" x14ac:dyDescent="0.25">
      <c r="A313" s="548"/>
      <c r="B313" s="1231"/>
      <c r="C313" s="92"/>
      <c r="D313" s="1151"/>
      <c r="E313" s="1163"/>
      <c r="F313" s="1164"/>
      <c r="G313" s="1154"/>
      <c r="H313" s="1167"/>
      <c r="I313" s="1160"/>
      <c r="J313" s="1160"/>
      <c r="K313" s="1160"/>
      <c r="L313" s="1207"/>
      <c r="M313" s="1241"/>
      <c r="N313" s="18" t="s">
        <v>34</v>
      </c>
      <c r="O313" s="46">
        <v>0</v>
      </c>
      <c r="P313" s="8">
        <v>0</v>
      </c>
      <c r="Q313" s="8">
        <v>0</v>
      </c>
      <c r="R313" s="9">
        <v>0</v>
      </c>
      <c r="S313" s="10">
        <f t="shared" ref="S313" si="960">SUM(O313:O313)*M312</f>
        <v>0</v>
      </c>
      <c r="T313" s="10">
        <f t="shared" ref="T313" si="961">SUM(P313:P313)*M312</f>
        <v>0</v>
      </c>
      <c r="U313" s="10">
        <f t="shared" ref="U313" si="962">SUM(Q313:Q313)*M312</f>
        <v>0</v>
      </c>
      <c r="V313" s="10">
        <f t="shared" ref="V313" si="963">SUM(R313:R313)*M312</f>
        <v>0</v>
      </c>
      <c r="W313" s="11">
        <f t="shared" si="781"/>
        <v>0</v>
      </c>
      <c r="X313" s="1162"/>
      <c r="Y313" s="1162"/>
      <c r="Z313" s="1162"/>
      <c r="AA313" s="1192"/>
      <c r="AB313" s="1182"/>
      <c r="AC313" s="270"/>
      <c r="AD313" s="1150"/>
      <c r="AE313" s="103"/>
      <c r="AF313" s="1166"/>
      <c r="AG313" s="1151"/>
      <c r="AH313" s="1231"/>
      <c r="AI313" s="977"/>
      <c r="AJ313" s="138"/>
    </row>
    <row r="314" spans="1:36" s="68" customFormat="1" ht="20.100000000000001" customHeight="1" x14ac:dyDescent="0.2">
      <c r="A314" s="548"/>
      <c r="B314" s="1231"/>
      <c r="C314" s="92"/>
      <c r="D314" s="1151" t="s">
        <v>362</v>
      </c>
      <c r="E314" s="1163">
        <v>29</v>
      </c>
      <c r="F314" s="1210" t="s">
        <v>363</v>
      </c>
      <c r="G314" s="1152" t="s">
        <v>364</v>
      </c>
      <c r="H314" s="1165"/>
      <c r="I314" s="1158" t="s">
        <v>365</v>
      </c>
      <c r="J314" s="1158" t="s">
        <v>352</v>
      </c>
      <c r="K314" s="1158"/>
      <c r="L314" s="1206" t="s">
        <v>366</v>
      </c>
      <c r="M314" s="1179">
        <v>0.4</v>
      </c>
      <c r="N314" s="49" t="s">
        <v>32</v>
      </c>
      <c r="O314" s="43">
        <v>0</v>
      </c>
      <c r="P314" s="44">
        <v>0.25</v>
      </c>
      <c r="Q314" s="44">
        <v>0.75</v>
      </c>
      <c r="R314" s="45">
        <v>1</v>
      </c>
      <c r="S314" s="5">
        <f>SUM(O314:O314)*M314</f>
        <v>0</v>
      </c>
      <c r="T314" s="5">
        <f t="shared" ref="T314" si="964">SUM(P314:P314)*M314</f>
        <v>0.1</v>
      </c>
      <c r="U314" s="5">
        <f t="shared" ref="U314" si="965">SUM(Q314:Q314)*M314</f>
        <v>0.30000000000000004</v>
      </c>
      <c r="V314" s="5">
        <f t="shared" ref="V314" si="966">SUM(R314:R314)*M314</f>
        <v>0.4</v>
      </c>
      <c r="W314" s="6">
        <f t="shared" si="781"/>
        <v>0.4</v>
      </c>
      <c r="X314" s="1161">
        <f>+T315+T317+T319</f>
        <v>0</v>
      </c>
      <c r="Y314" s="1161">
        <f>+U315+U317+U319</f>
        <v>0</v>
      </c>
      <c r="Z314" s="1161">
        <f>+V315+V317+V319</f>
        <v>0</v>
      </c>
      <c r="AA314" s="1191">
        <f>+W315+W317+W319</f>
        <v>0</v>
      </c>
      <c r="AB314" s="1181">
        <f>MAX(X314:AA319)</f>
        <v>0</v>
      </c>
      <c r="AC314" s="270"/>
      <c r="AD314" s="1151" t="s">
        <v>886</v>
      </c>
      <c r="AE314" s="101" t="str">
        <f t="shared" si="748"/>
        <v>PARA MEJORAR</v>
      </c>
      <c r="AF314" s="1166"/>
      <c r="AG314" s="1151"/>
      <c r="AH314" s="1231"/>
      <c r="AI314" s="977"/>
      <c r="AJ314" s="137" t="s">
        <v>920</v>
      </c>
    </row>
    <row r="315" spans="1:36" s="68" customFormat="1" ht="20.100000000000001" customHeight="1" thickBot="1" x14ac:dyDescent="0.25">
      <c r="A315" s="548"/>
      <c r="B315" s="1231"/>
      <c r="C315" s="92"/>
      <c r="D315" s="1151"/>
      <c r="E315" s="1163"/>
      <c r="F315" s="1210"/>
      <c r="G315" s="1153"/>
      <c r="H315" s="1166"/>
      <c r="I315" s="1159"/>
      <c r="J315" s="1159"/>
      <c r="K315" s="1159"/>
      <c r="L315" s="1175"/>
      <c r="M315" s="1180"/>
      <c r="N315" s="7" t="s">
        <v>34</v>
      </c>
      <c r="O315" s="46">
        <v>0</v>
      </c>
      <c r="P315" s="8">
        <v>0</v>
      </c>
      <c r="Q315" s="8">
        <v>0</v>
      </c>
      <c r="R315" s="9">
        <v>0</v>
      </c>
      <c r="S315" s="10">
        <f t="shared" ref="S315" si="967">SUM(O315:O315)*M314</f>
        <v>0</v>
      </c>
      <c r="T315" s="10">
        <f t="shared" ref="T315" si="968">SUM(P315:P315)*M314</f>
        <v>0</v>
      </c>
      <c r="U315" s="10">
        <f t="shared" ref="U315" si="969">SUM(Q315:Q315)*M314</f>
        <v>0</v>
      </c>
      <c r="V315" s="10">
        <f t="shared" ref="V315" si="970">SUM(R315:R315)*M314</f>
        <v>0</v>
      </c>
      <c r="W315" s="11">
        <f t="shared" si="781"/>
        <v>0</v>
      </c>
      <c r="X315" s="1162"/>
      <c r="Y315" s="1162"/>
      <c r="Z315" s="1162"/>
      <c r="AA315" s="1192"/>
      <c r="AB315" s="1182"/>
      <c r="AC315" s="270"/>
      <c r="AD315" s="1151"/>
      <c r="AE315" s="103"/>
      <c r="AF315" s="1166"/>
      <c r="AG315" s="1151"/>
      <c r="AH315" s="1231"/>
      <c r="AI315" s="977"/>
      <c r="AJ315" s="139"/>
    </row>
    <row r="316" spans="1:36" s="68" customFormat="1" ht="20.100000000000001" customHeight="1" x14ac:dyDescent="0.2">
      <c r="A316" s="548"/>
      <c r="B316" s="1231"/>
      <c r="C316" s="92"/>
      <c r="D316" s="1151"/>
      <c r="E316" s="1163"/>
      <c r="F316" s="1210"/>
      <c r="G316" s="1153"/>
      <c r="H316" s="1166"/>
      <c r="I316" s="1159"/>
      <c r="J316" s="1159"/>
      <c r="K316" s="1159"/>
      <c r="L316" s="1174" t="s">
        <v>367</v>
      </c>
      <c r="M316" s="1222">
        <v>0.4</v>
      </c>
      <c r="N316" s="4" t="s">
        <v>32</v>
      </c>
      <c r="O316" s="43">
        <v>0.1</v>
      </c>
      <c r="P316" s="44">
        <v>0.3</v>
      </c>
      <c r="Q316" s="44">
        <v>1</v>
      </c>
      <c r="R316" s="45">
        <v>1</v>
      </c>
      <c r="S316" s="5">
        <f>SUM(O316:O316)*M316</f>
        <v>4.0000000000000008E-2</v>
      </c>
      <c r="T316" s="5">
        <f t="shared" ref="T316" si="971">SUM(P316:P316)*M316</f>
        <v>0.12</v>
      </c>
      <c r="U316" s="5">
        <f t="shared" ref="U316" si="972">SUM(Q316:Q316)*M316</f>
        <v>0.4</v>
      </c>
      <c r="V316" s="5">
        <f t="shared" ref="V316" si="973">SUM(R316:R316)*M316</f>
        <v>0.4</v>
      </c>
      <c r="W316" s="6">
        <f t="shared" si="781"/>
        <v>0.4</v>
      </c>
      <c r="X316" s="1162"/>
      <c r="Y316" s="1162"/>
      <c r="Z316" s="1162"/>
      <c r="AA316" s="1192"/>
      <c r="AB316" s="1182"/>
      <c r="AC316" s="270"/>
      <c r="AD316" s="1151" t="s">
        <v>872</v>
      </c>
      <c r="AE316" s="101" t="str">
        <f t="shared" si="748"/>
        <v>PARA MEJORAR</v>
      </c>
      <c r="AF316" s="1166"/>
      <c r="AG316" s="1151"/>
      <c r="AH316" s="1231"/>
      <c r="AI316" s="977"/>
      <c r="AJ316" s="139"/>
    </row>
    <row r="317" spans="1:36" s="68" customFormat="1" ht="20.100000000000001" customHeight="1" thickBot="1" x14ac:dyDescent="0.25">
      <c r="A317" s="548"/>
      <c r="B317" s="1231"/>
      <c r="C317" s="92"/>
      <c r="D317" s="1151"/>
      <c r="E317" s="1163"/>
      <c r="F317" s="1210"/>
      <c r="G317" s="1153"/>
      <c r="H317" s="1166"/>
      <c r="I317" s="1159"/>
      <c r="J317" s="1159"/>
      <c r="K317" s="1159"/>
      <c r="L317" s="1175"/>
      <c r="M317" s="1180"/>
      <c r="N317" s="7" t="s">
        <v>34</v>
      </c>
      <c r="O317" s="46">
        <v>0</v>
      </c>
      <c r="P317" s="8">
        <v>0</v>
      </c>
      <c r="Q317" s="8">
        <v>0</v>
      </c>
      <c r="R317" s="9">
        <v>0</v>
      </c>
      <c r="S317" s="10">
        <f t="shared" ref="S317" si="974">SUM(O317:O317)*M316</f>
        <v>0</v>
      </c>
      <c r="T317" s="10">
        <f t="shared" ref="T317" si="975">SUM(P317:P317)*M316</f>
        <v>0</v>
      </c>
      <c r="U317" s="10">
        <f t="shared" ref="U317" si="976">SUM(Q317:Q317)*M316</f>
        <v>0</v>
      </c>
      <c r="V317" s="10">
        <f t="shared" ref="V317" si="977">SUM(R317:R317)*M316</f>
        <v>0</v>
      </c>
      <c r="W317" s="11">
        <f t="shared" si="781"/>
        <v>0</v>
      </c>
      <c r="X317" s="1162"/>
      <c r="Y317" s="1162"/>
      <c r="Z317" s="1162"/>
      <c r="AA317" s="1192"/>
      <c r="AB317" s="1182"/>
      <c r="AC317" s="270"/>
      <c r="AD317" s="1151"/>
      <c r="AE317" s="103"/>
      <c r="AF317" s="1166"/>
      <c r="AG317" s="1151"/>
      <c r="AH317" s="1231"/>
      <c r="AI317" s="977"/>
      <c r="AJ317" s="139"/>
    </row>
    <row r="318" spans="1:36" s="68" customFormat="1" ht="20.100000000000001" customHeight="1" x14ac:dyDescent="0.2">
      <c r="A318" s="548"/>
      <c r="B318" s="1231"/>
      <c r="C318" s="92"/>
      <c r="D318" s="1151"/>
      <c r="E318" s="1163"/>
      <c r="F318" s="1210"/>
      <c r="G318" s="1153"/>
      <c r="H318" s="1166"/>
      <c r="I318" s="1159"/>
      <c r="J318" s="1159"/>
      <c r="K318" s="1159"/>
      <c r="L318" s="1174" t="s">
        <v>368</v>
      </c>
      <c r="M318" s="1222">
        <v>0.2</v>
      </c>
      <c r="N318" s="4" t="s">
        <v>32</v>
      </c>
      <c r="O318" s="43">
        <v>0</v>
      </c>
      <c r="P318" s="44">
        <v>0.1</v>
      </c>
      <c r="Q318" s="44">
        <v>0.4</v>
      </c>
      <c r="R318" s="45">
        <v>1</v>
      </c>
      <c r="S318" s="5">
        <f>SUM(O318:O318)*M318</f>
        <v>0</v>
      </c>
      <c r="T318" s="5">
        <f t="shared" ref="T318" si="978">SUM(P318:P318)*M318</f>
        <v>2.0000000000000004E-2</v>
      </c>
      <c r="U318" s="5">
        <f t="shared" ref="U318" si="979">SUM(Q318:Q318)*M318</f>
        <v>8.0000000000000016E-2</v>
      </c>
      <c r="V318" s="5">
        <f t="shared" ref="V318" si="980">SUM(R318:R318)*M318</f>
        <v>0.2</v>
      </c>
      <c r="W318" s="6">
        <f t="shared" si="781"/>
        <v>0.2</v>
      </c>
      <c r="X318" s="1162"/>
      <c r="Y318" s="1162"/>
      <c r="Z318" s="1162"/>
      <c r="AA318" s="1192"/>
      <c r="AB318" s="1182"/>
      <c r="AC318" s="270"/>
      <c r="AD318" s="1151"/>
      <c r="AE318" s="101" t="str">
        <f t="shared" si="748"/>
        <v>PARA MEJORAR</v>
      </c>
      <c r="AF318" s="1166"/>
      <c r="AG318" s="1151"/>
      <c r="AH318" s="1231"/>
      <c r="AI318" s="977"/>
      <c r="AJ318" s="139"/>
    </row>
    <row r="319" spans="1:36" s="68" customFormat="1" ht="20.100000000000001" customHeight="1" thickBot="1" x14ac:dyDescent="0.25">
      <c r="A319" s="548"/>
      <c r="B319" s="1231"/>
      <c r="C319" s="92"/>
      <c r="D319" s="1151"/>
      <c r="E319" s="1163"/>
      <c r="F319" s="1210"/>
      <c r="G319" s="1154"/>
      <c r="H319" s="1167"/>
      <c r="I319" s="1160"/>
      <c r="J319" s="1160"/>
      <c r="K319" s="1160"/>
      <c r="L319" s="1207"/>
      <c r="M319" s="1223"/>
      <c r="N319" s="7" t="s">
        <v>34</v>
      </c>
      <c r="O319" s="46">
        <v>0</v>
      </c>
      <c r="P319" s="8">
        <v>0</v>
      </c>
      <c r="Q319" s="8">
        <v>0</v>
      </c>
      <c r="R319" s="9">
        <v>0</v>
      </c>
      <c r="S319" s="10">
        <f t="shared" ref="S319" si="981">SUM(O319:O319)*M318</f>
        <v>0</v>
      </c>
      <c r="T319" s="10">
        <f t="shared" ref="T319" si="982">SUM(P319:P319)*M318</f>
        <v>0</v>
      </c>
      <c r="U319" s="10">
        <f t="shared" ref="U319" si="983">SUM(Q319:Q319)*M318</f>
        <v>0</v>
      </c>
      <c r="V319" s="10">
        <f t="shared" ref="V319" si="984">SUM(R319:R319)*M318</f>
        <v>0</v>
      </c>
      <c r="W319" s="11">
        <f t="shared" si="781"/>
        <v>0</v>
      </c>
      <c r="X319" s="1162"/>
      <c r="Y319" s="1162"/>
      <c r="Z319" s="1162"/>
      <c r="AA319" s="1192"/>
      <c r="AB319" s="1182"/>
      <c r="AC319" s="270"/>
      <c r="AD319" s="1151"/>
      <c r="AE319" s="103"/>
      <c r="AF319" s="1166"/>
      <c r="AG319" s="1151"/>
      <c r="AH319" s="1231"/>
      <c r="AI319" s="977"/>
      <c r="AJ319" s="138"/>
    </row>
    <row r="320" spans="1:36" s="68" customFormat="1" ht="35.1" customHeight="1" x14ac:dyDescent="0.2">
      <c r="A320" s="548"/>
      <c r="B320" s="1231"/>
      <c r="C320" s="92"/>
      <c r="D320" s="1208" t="s">
        <v>369</v>
      </c>
      <c r="E320" s="1209">
        <v>30</v>
      </c>
      <c r="F320" s="1210" t="s">
        <v>370</v>
      </c>
      <c r="G320" s="1211" t="s">
        <v>371</v>
      </c>
      <c r="H320" s="1214"/>
      <c r="I320" s="1217" t="s">
        <v>372</v>
      </c>
      <c r="J320" s="1217" t="s">
        <v>261</v>
      </c>
      <c r="K320" s="1217"/>
      <c r="L320" s="1234" t="s">
        <v>373</v>
      </c>
      <c r="M320" s="1179">
        <v>0.5</v>
      </c>
      <c r="N320" s="4" t="s">
        <v>32</v>
      </c>
      <c r="O320" s="43">
        <v>0.1</v>
      </c>
      <c r="P320" s="44">
        <v>0.3</v>
      </c>
      <c r="Q320" s="44">
        <v>0.5</v>
      </c>
      <c r="R320" s="45">
        <v>1</v>
      </c>
      <c r="S320" s="5">
        <f>SUM(O320:O320)*M320</f>
        <v>0.05</v>
      </c>
      <c r="T320" s="5">
        <f t="shared" ref="T320" si="985">SUM(P320:P320)*M320</f>
        <v>0.15</v>
      </c>
      <c r="U320" s="5">
        <f t="shared" ref="U320" si="986">SUM(Q320:Q320)*M320</f>
        <v>0.25</v>
      </c>
      <c r="V320" s="5">
        <f t="shared" ref="V320" si="987">SUM(R320:R320)*M320</f>
        <v>0.5</v>
      </c>
      <c r="W320" s="6">
        <f t="shared" si="781"/>
        <v>0.5</v>
      </c>
      <c r="X320" s="1242">
        <f>+T321+T323</f>
        <v>0</v>
      </c>
      <c r="Y320" s="1242">
        <f>+U321+U323</f>
        <v>0</v>
      </c>
      <c r="Z320" s="1242">
        <f>+V321+V323</f>
        <v>0</v>
      </c>
      <c r="AA320" s="1245">
        <f>+W321+W323</f>
        <v>0</v>
      </c>
      <c r="AB320" s="1249">
        <f>MAX(X320:AA323)</f>
        <v>0</v>
      </c>
      <c r="AC320" s="270"/>
      <c r="AD320" s="1151" t="s">
        <v>887</v>
      </c>
      <c r="AE320" s="101" t="str">
        <f t="shared" si="748"/>
        <v>PARA MEJORAR</v>
      </c>
      <c r="AF320" s="1231"/>
      <c r="AG320" s="1208"/>
      <c r="AH320" s="1231"/>
      <c r="AI320" s="977"/>
      <c r="AJ320" s="137" t="s">
        <v>920</v>
      </c>
    </row>
    <row r="321" spans="1:36" s="68" customFormat="1" ht="35.1" customHeight="1" thickBot="1" x14ac:dyDescent="0.25">
      <c r="A321" s="548"/>
      <c r="B321" s="1231"/>
      <c r="C321" s="92"/>
      <c r="D321" s="1208"/>
      <c r="E321" s="1209"/>
      <c r="F321" s="1210"/>
      <c r="G321" s="1212"/>
      <c r="H321" s="1215"/>
      <c r="I321" s="1218"/>
      <c r="J321" s="1218"/>
      <c r="K321" s="1218"/>
      <c r="L321" s="1235"/>
      <c r="M321" s="1180"/>
      <c r="N321" s="7" t="s">
        <v>34</v>
      </c>
      <c r="O321" s="46">
        <v>0</v>
      </c>
      <c r="P321" s="8">
        <v>0</v>
      </c>
      <c r="Q321" s="8">
        <v>0</v>
      </c>
      <c r="R321" s="9">
        <v>0</v>
      </c>
      <c r="S321" s="10">
        <f t="shared" ref="S321" si="988">SUM(O321:O321)*M320</f>
        <v>0</v>
      </c>
      <c r="T321" s="10">
        <f t="shared" ref="T321" si="989">SUM(P321:P321)*M320</f>
        <v>0</v>
      </c>
      <c r="U321" s="10">
        <f t="shared" ref="U321" si="990">SUM(Q321:Q321)*M320</f>
        <v>0</v>
      </c>
      <c r="V321" s="10">
        <f t="shared" ref="V321" si="991">SUM(R321:R321)*M320</f>
        <v>0</v>
      </c>
      <c r="W321" s="11">
        <f t="shared" si="781"/>
        <v>0</v>
      </c>
      <c r="X321" s="1243"/>
      <c r="Y321" s="1243"/>
      <c r="Z321" s="1243"/>
      <c r="AA321" s="1246"/>
      <c r="AB321" s="1250"/>
      <c r="AC321" s="270"/>
      <c r="AD321" s="1151"/>
      <c r="AE321" s="103"/>
      <c r="AF321" s="1231"/>
      <c r="AG321" s="1208"/>
      <c r="AH321" s="1231"/>
      <c r="AI321" s="977"/>
      <c r="AJ321" s="139"/>
    </row>
    <row r="322" spans="1:36" s="68" customFormat="1" ht="20.100000000000001" customHeight="1" x14ac:dyDescent="0.2">
      <c r="A322" s="548"/>
      <c r="B322" s="1231"/>
      <c r="C322" s="92"/>
      <c r="D322" s="1208"/>
      <c r="E322" s="1209"/>
      <c r="F322" s="1210"/>
      <c r="G322" s="1212"/>
      <c r="H322" s="1215"/>
      <c r="I322" s="1218"/>
      <c r="J322" s="1218"/>
      <c r="K322" s="1218"/>
      <c r="L322" s="1236" t="s">
        <v>374</v>
      </c>
      <c r="M322" s="1222">
        <v>0.5</v>
      </c>
      <c r="N322" s="4" t="s">
        <v>32</v>
      </c>
      <c r="O322" s="43">
        <v>0</v>
      </c>
      <c r="P322" s="44">
        <v>0.2</v>
      </c>
      <c r="Q322" s="44">
        <v>0.5</v>
      </c>
      <c r="R322" s="45">
        <v>1</v>
      </c>
      <c r="S322" s="5">
        <f>SUM(O322:O322)*M322</f>
        <v>0</v>
      </c>
      <c r="T322" s="5">
        <f t="shared" ref="T322" si="992">SUM(P322:P322)*M322</f>
        <v>0.1</v>
      </c>
      <c r="U322" s="5">
        <f t="shared" ref="U322" si="993">SUM(Q322:Q322)*M322</f>
        <v>0.25</v>
      </c>
      <c r="V322" s="5">
        <f t="shared" ref="V322" si="994">SUM(R322:R322)*M322</f>
        <v>0.5</v>
      </c>
      <c r="W322" s="6">
        <f t="shared" si="781"/>
        <v>0.5</v>
      </c>
      <c r="X322" s="1243"/>
      <c r="Y322" s="1243"/>
      <c r="Z322" s="1243"/>
      <c r="AA322" s="1246"/>
      <c r="AB322" s="1250"/>
      <c r="AC322" s="270"/>
      <c r="AD322" s="1151"/>
      <c r="AE322" s="101" t="str">
        <f t="shared" si="748"/>
        <v>PARA MEJORAR</v>
      </c>
      <c r="AF322" s="1231"/>
      <c r="AG322" s="1208"/>
      <c r="AH322" s="1231"/>
      <c r="AI322" s="977"/>
      <c r="AJ322" s="139"/>
    </row>
    <row r="323" spans="1:36" s="68" customFormat="1" ht="20.100000000000001" customHeight="1" thickBot="1" x14ac:dyDescent="0.25">
      <c r="A323" s="1233"/>
      <c r="B323" s="1231"/>
      <c r="C323" s="92"/>
      <c r="D323" s="1208"/>
      <c r="E323" s="1209"/>
      <c r="F323" s="1210"/>
      <c r="G323" s="1213"/>
      <c r="H323" s="1216"/>
      <c r="I323" s="1219"/>
      <c r="J323" s="1219"/>
      <c r="K323" s="1219"/>
      <c r="L323" s="1237"/>
      <c r="M323" s="1223"/>
      <c r="N323" s="7" t="s">
        <v>34</v>
      </c>
      <c r="O323" s="46">
        <v>0</v>
      </c>
      <c r="P323" s="8">
        <v>0</v>
      </c>
      <c r="Q323" s="8">
        <v>0</v>
      </c>
      <c r="R323" s="9">
        <v>0</v>
      </c>
      <c r="S323" s="10">
        <f t="shared" ref="S323" si="995">SUM(O323:O323)*M322</f>
        <v>0</v>
      </c>
      <c r="T323" s="10">
        <f t="shared" ref="T323" si="996">SUM(P323:P323)*M322</f>
        <v>0</v>
      </c>
      <c r="U323" s="10">
        <f t="shared" ref="U323" si="997">SUM(Q323:Q323)*M322</f>
        <v>0</v>
      </c>
      <c r="V323" s="10">
        <f t="shared" ref="V323" si="998">SUM(R323:R323)*M322</f>
        <v>0</v>
      </c>
      <c r="W323" s="11">
        <f t="shared" si="781"/>
        <v>0</v>
      </c>
      <c r="X323" s="1244"/>
      <c r="Y323" s="1244"/>
      <c r="Z323" s="1244"/>
      <c r="AA323" s="1247"/>
      <c r="AB323" s="1251"/>
      <c r="AC323" s="1252"/>
      <c r="AD323" s="1151"/>
      <c r="AE323" s="103"/>
      <c r="AF323" s="1231"/>
      <c r="AG323" s="1208"/>
      <c r="AH323" s="1231"/>
      <c r="AI323" s="978"/>
      <c r="AJ323" s="138"/>
    </row>
    <row r="324" spans="1:36" s="68" customFormat="1" ht="30" customHeight="1" x14ac:dyDescent="0.2">
      <c r="A324" s="310"/>
      <c r="B324" s="518" t="s">
        <v>964</v>
      </c>
      <c r="C324" s="519"/>
      <c r="D324" s="522" t="s">
        <v>375</v>
      </c>
      <c r="E324" s="525"/>
      <c r="F324" s="528" t="s">
        <v>376</v>
      </c>
      <c r="G324" s="531" t="s">
        <v>377</v>
      </c>
      <c r="H324" s="534"/>
      <c r="I324" s="537" t="s">
        <v>378</v>
      </c>
      <c r="J324" s="537" t="s">
        <v>379</v>
      </c>
      <c r="K324" s="540"/>
      <c r="L324" s="543" t="s">
        <v>380</v>
      </c>
      <c r="M324" s="545">
        <v>0.2</v>
      </c>
      <c r="N324" s="40" t="s">
        <v>32</v>
      </c>
      <c r="O324" s="43">
        <v>0</v>
      </c>
      <c r="P324" s="44">
        <v>0.25</v>
      </c>
      <c r="Q324" s="44">
        <v>0.75</v>
      </c>
      <c r="R324" s="45">
        <v>1</v>
      </c>
      <c r="S324" s="5">
        <f t="shared" ref="S324" si="999">SUM(O324:O324)*M324</f>
        <v>0</v>
      </c>
      <c r="T324" s="5">
        <f t="shared" ref="T324" si="1000">SUM(P324:P324)*M324</f>
        <v>0.05</v>
      </c>
      <c r="U324" s="5">
        <f t="shared" ref="U324" si="1001">SUM(Q324:Q324)*M324</f>
        <v>0.15000000000000002</v>
      </c>
      <c r="V324" s="5">
        <f t="shared" ref="V324" si="1002">SUM(R324:R324)*M324</f>
        <v>0.2</v>
      </c>
      <c r="W324" s="6">
        <f t="shared" ref="W324:W325" si="1003">MAX(S324:V324)</f>
        <v>0.2</v>
      </c>
      <c r="X324" s="903">
        <f>+S325+S327+S329</f>
        <v>0</v>
      </c>
      <c r="Y324" s="903">
        <f>+T325+T327+T329</f>
        <v>0</v>
      </c>
      <c r="Z324" s="903">
        <f>+U325+U327+U329</f>
        <v>0</v>
      </c>
      <c r="AA324" s="903">
        <f>+V325+V327+V329</f>
        <v>0</v>
      </c>
      <c r="AB324" s="931">
        <f>MAX(X324:AA329)</f>
        <v>0</v>
      </c>
      <c r="AC324" s="971"/>
      <c r="AD324" s="1143" t="s">
        <v>851</v>
      </c>
      <c r="AE324" s="101" t="str">
        <f t="shared" ref="AE324" si="1004">+IF(P325&gt;P324,"SUPERADA",IF(P325=P324,"EQUILIBRADA",IF(P325&lt;P324,"PARA MEJORAR")))</f>
        <v>PARA MEJORAR</v>
      </c>
      <c r="AF324" s="531"/>
      <c r="AG324" s="522"/>
      <c r="AH324" s="518"/>
      <c r="AI324" s="972" t="s">
        <v>965</v>
      </c>
      <c r="AJ324" s="67"/>
    </row>
    <row r="325" spans="1:36" s="68" customFormat="1" ht="30" customHeight="1" thickBot="1" x14ac:dyDescent="0.25">
      <c r="A325" s="310"/>
      <c r="B325" s="518"/>
      <c r="C325" s="520"/>
      <c r="D325" s="523"/>
      <c r="E325" s="526"/>
      <c r="F325" s="529"/>
      <c r="G325" s="532"/>
      <c r="H325" s="535"/>
      <c r="I325" s="538"/>
      <c r="J325" s="538"/>
      <c r="K325" s="541"/>
      <c r="L325" s="544"/>
      <c r="M325" s="507"/>
      <c r="N325" s="41" t="s">
        <v>34</v>
      </c>
      <c r="O325" s="46">
        <v>0</v>
      </c>
      <c r="P325" s="8">
        <v>0</v>
      </c>
      <c r="Q325" s="8">
        <v>0</v>
      </c>
      <c r="R325" s="9">
        <v>0</v>
      </c>
      <c r="S325" s="10">
        <f t="shared" ref="S325" si="1005">SUM(O325:O325)*M324</f>
        <v>0</v>
      </c>
      <c r="T325" s="10">
        <f t="shared" ref="T325" si="1006">SUM(P325:P325)*M324</f>
        <v>0</v>
      </c>
      <c r="U325" s="10">
        <f t="shared" ref="U325" si="1007">SUM(Q325:Q325)*M324</f>
        <v>0</v>
      </c>
      <c r="V325" s="10">
        <f t="shared" ref="V325" si="1008">SUM(R325:R325)*M324</f>
        <v>0</v>
      </c>
      <c r="W325" s="11">
        <f t="shared" si="1003"/>
        <v>0</v>
      </c>
      <c r="X325" s="904"/>
      <c r="Y325" s="904"/>
      <c r="Z325" s="904"/>
      <c r="AA325" s="904"/>
      <c r="AB325" s="932"/>
      <c r="AC325" s="971"/>
      <c r="AD325" s="1144"/>
      <c r="AE325" s="103"/>
      <c r="AF325" s="532"/>
      <c r="AG325" s="523"/>
      <c r="AH325" s="518"/>
      <c r="AI325" s="972"/>
      <c r="AJ325" s="67"/>
    </row>
    <row r="326" spans="1:36" s="68" customFormat="1" ht="30" customHeight="1" x14ac:dyDescent="0.2">
      <c r="A326" s="310"/>
      <c r="B326" s="518"/>
      <c r="C326" s="520"/>
      <c r="D326" s="523"/>
      <c r="E326" s="526"/>
      <c r="F326" s="529"/>
      <c r="G326" s="532"/>
      <c r="H326" s="535"/>
      <c r="I326" s="538"/>
      <c r="J326" s="538"/>
      <c r="K326" s="541"/>
      <c r="L326" s="505" t="s">
        <v>381</v>
      </c>
      <c r="M326" s="508">
        <v>0.6</v>
      </c>
      <c r="N326" s="40" t="s">
        <v>32</v>
      </c>
      <c r="O326" s="43">
        <v>0</v>
      </c>
      <c r="P326" s="44">
        <v>0.25</v>
      </c>
      <c r="Q326" s="44">
        <v>0.75</v>
      </c>
      <c r="R326" s="45">
        <v>1</v>
      </c>
      <c r="S326" s="5">
        <f t="shared" ref="S326" si="1009">SUM(O326:O326)*M326</f>
        <v>0</v>
      </c>
      <c r="T326" s="5">
        <f t="shared" ref="T326" si="1010">SUM(P326:P326)*M326</f>
        <v>0.15</v>
      </c>
      <c r="U326" s="5">
        <f t="shared" ref="U326" si="1011">SUM(Q326:Q326)*M326</f>
        <v>0.44999999999999996</v>
      </c>
      <c r="V326" s="5">
        <f t="shared" ref="V326" si="1012">SUM(R326:R326)*M326</f>
        <v>0.6</v>
      </c>
      <c r="W326" s="6">
        <f t="shared" ref="W326:W327" si="1013">MAX(S326:V326)</f>
        <v>0.6</v>
      </c>
      <c r="X326" s="904"/>
      <c r="Y326" s="904"/>
      <c r="Z326" s="904"/>
      <c r="AA326" s="904"/>
      <c r="AB326" s="932"/>
      <c r="AC326" s="971"/>
      <c r="AD326" s="1144"/>
      <c r="AE326" s="101" t="str">
        <f t="shared" ref="AE326" si="1014">+IF(P327&gt;P326,"SUPERADA",IF(P327=P326,"EQUILIBRADA",IF(P327&lt;P326,"PARA MEJORAR")))</f>
        <v>PARA MEJORAR</v>
      </c>
      <c r="AF326" s="532"/>
      <c r="AG326" s="523"/>
      <c r="AH326" s="518"/>
      <c r="AI326" s="972"/>
      <c r="AJ326" s="67"/>
    </row>
    <row r="327" spans="1:36" s="68" customFormat="1" ht="30" customHeight="1" thickBot="1" x14ac:dyDescent="0.25">
      <c r="A327" s="310"/>
      <c r="B327" s="518"/>
      <c r="C327" s="520"/>
      <c r="D327" s="523"/>
      <c r="E327" s="526"/>
      <c r="F327" s="529"/>
      <c r="G327" s="532"/>
      <c r="H327" s="535"/>
      <c r="I327" s="538"/>
      <c r="J327" s="538"/>
      <c r="K327" s="541"/>
      <c r="L327" s="546"/>
      <c r="M327" s="547"/>
      <c r="N327" s="41" t="s">
        <v>34</v>
      </c>
      <c r="O327" s="46">
        <v>0</v>
      </c>
      <c r="P327" s="8">
        <v>0</v>
      </c>
      <c r="Q327" s="8">
        <v>0</v>
      </c>
      <c r="R327" s="9">
        <v>0</v>
      </c>
      <c r="S327" s="10">
        <f t="shared" ref="S327" si="1015">SUM(O327:O327)*M326</f>
        <v>0</v>
      </c>
      <c r="T327" s="10">
        <f t="shared" ref="T327" si="1016">SUM(P327:P327)*M326</f>
        <v>0</v>
      </c>
      <c r="U327" s="10">
        <f t="shared" ref="U327" si="1017">SUM(Q327:Q327)*M326</f>
        <v>0</v>
      </c>
      <c r="V327" s="10">
        <f t="shared" ref="V327" si="1018">SUM(R327:R327)*M326</f>
        <v>0</v>
      </c>
      <c r="W327" s="11">
        <f t="shared" si="1013"/>
        <v>0</v>
      </c>
      <c r="X327" s="904"/>
      <c r="Y327" s="904"/>
      <c r="Z327" s="904"/>
      <c r="AA327" s="904"/>
      <c r="AB327" s="932"/>
      <c r="AC327" s="971"/>
      <c r="AD327" s="1144"/>
      <c r="AE327" s="103"/>
      <c r="AF327" s="532"/>
      <c r="AG327" s="523"/>
      <c r="AH327" s="518"/>
      <c r="AI327" s="972"/>
      <c r="AJ327" s="67"/>
    </row>
    <row r="328" spans="1:36" s="68" customFormat="1" ht="69.95" customHeight="1" x14ac:dyDescent="0.2">
      <c r="A328" s="310"/>
      <c r="B328" s="518"/>
      <c r="C328" s="520"/>
      <c r="D328" s="523"/>
      <c r="E328" s="526"/>
      <c r="F328" s="529"/>
      <c r="G328" s="532"/>
      <c r="H328" s="535"/>
      <c r="I328" s="538"/>
      <c r="J328" s="538"/>
      <c r="K328" s="541"/>
      <c r="L328" s="505" t="s">
        <v>382</v>
      </c>
      <c r="M328" s="507">
        <v>0.2</v>
      </c>
      <c r="N328" s="40" t="s">
        <v>32</v>
      </c>
      <c r="O328" s="43">
        <v>0</v>
      </c>
      <c r="P328" s="44">
        <v>0.25</v>
      </c>
      <c r="Q328" s="44">
        <v>0.75</v>
      </c>
      <c r="R328" s="45">
        <v>1</v>
      </c>
      <c r="S328" s="5">
        <f t="shared" ref="S328" si="1019">SUM(O328:O328)*M328</f>
        <v>0</v>
      </c>
      <c r="T328" s="5">
        <f t="shared" ref="T328" si="1020">SUM(P328:P328)*M328</f>
        <v>0.05</v>
      </c>
      <c r="U328" s="5">
        <f t="shared" ref="U328" si="1021">SUM(Q328:Q328)*M328</f>
        <v>0.15000000000000002</v>
      </c>
      <c r="V328" s="5">
        <f t="shared" ref="V328" si="1022">SUM(R328:R328)*M328</f>
        <v>0.2</v>
      </c>
      <c r="W328" s="6">
        <f t="shared" ref="W328:W329" si="1023">MAX(S328:V328)</f>
        <v>0.2</v>
      </c>
      <c r="X328" s="904"/>
      <c r="Y328" s="904"/>
      <c r="Z328" s="904"/>
      <c r="AA328" s="904"/>
      <c r="AB328" s="932"/>
      <c r="AC328" s="971"/>
      <c r="AD328" s="1144"/>
      <c r="AE328" s="101" t="str">
        <f t="shared" ref="AE328" si="1024">+IF(P329&gt;P328,"SUPERADA",IF(P329=P328,"EQUILIBRADA",IF(P329&lt;P328,"PARA MEJORAR")))</f>
        <v>PARA MEJORAR</v>
      </c>
      <c r="AF328" s="532"/>
      <c r="AG328" s="523"/>
      <c r="AH328" s="518"/>
      <c r="AI328" s="972"/>
      <c r="AJ328" s="67"/>
    </row>
    <row r="329" spans="1:36" s="68" customFormat="1" ht="69.95" customHeight="1" thickBot="1" x14ac:dyDescent="0.25">
      <c r="A329" s="310"/>
      <c r="B329" s="518"/>
      <c r="C329" s="520"/>
      <c r="D329" s="523"/>
      <c r="E329" s="526"/>
      <c r="F329" s="529"/>
      <c r="G329" s="533"/>
      <c r="H329" s="536"/>
      <c r="I329" s="539"/>
      <c r="J329" s="539"/>
      <c r="K329" s="542"/>
      <c r="L329" s="506"/>
      <c r="M329" s="508"/>
      <c r="N329" s="41" t="s">
        <v>34</v>
      </c>
      <c r="O329" s="46">
        <v>0</v>
      </c>
      <c r="P329" s="8">
        <v>0</v>
      </c>
      <c r="Q329" s="8">
        <v>0</v>
      </c>
      <c r="R329" s="9">
        <v>0</v>
      </c>
      <c r="S329" s="10">
        <f t="shared" ref="S329" si="1025">SUM(O329:O329)*M328</f>
        <v>0</v>
      </c>
      <c r="T329" s="10">
        <f t="shared" ref="T329" si="1026">SUM(P329:P329)*M328</f>
        <v>0</v>
      </c>
      <c r="U329" s="10">
        <f t="shared" ref="U329" si="1027">SUM(Q329:Q329)*M328</f>
        <v>0</v>
      </c>
      <c r="V329" s="10">
        <f t="shared" ref="V329" si="1028">SUM(R329:R329)*M328</f>
        <v>0</v>
      </c>
      <c r="W329" s="11">
        <f t="shared" si="1023"/>
        <v>0</v>
      </c>
      <c r="X329" s="905"/>
      <c r="Y329" s="905"/>
      <c r="Z329" s="905"/>
      <c r="AA329" s="905"/>
      <c r="AB329" s="933"/>
      <c r="AC329" s="971"/>
      <c r="AD329" s="1144"/>
      <c r="AE329" s="103"/>
      <c r="AF329" s="533"/>
      <c r="AG329" s="523"/>
      <c r="AH329" s="518"/>
      <c r="AI329" s="972"/>
      <c r="AJ329" s="67"/>
    </row>
    <row r="330" spans="1:36" s="68" customFormat="1" ht="24.95" customHeight="1" x14ac:dyDescent="0.2">
      <c r="A330" s="310"/>
      <c r="B330" s="518"/>
      <c r="C330" s="520"/>
      <c r="D330" s="523"/>
      <c r="E330" s="526"/>
      <c r="F330" s="529"/>
      <c r="G330" s="550" t="s">
        <v>425</v>
      </c>
      <c r="H330" s="534"/>
      <c r="I330" s="537" t="s">
        <v>383</v>
      </c>
      <c r="J330" s="537" t="s">
        <v>384</v>
      </c>
      <c r="K330" s="540"/>
      <c r="L330" s="543" t="s">
        <v>385</v>
      </c>
      <c r="M330" s="545">
        <v>0.2</v>
      </c>
      <c r="N330" s="40" t="s">
        <v>32</v>
      </c>
      <c r="O330" s="43">
        <v>0.1</v>
      </c>
      <c r="P330" s="44">
        <v>0.4</v>
      </c>
      <c r="Q330" s="44">
        <v>0.75</v>
      </c>
      <c r="R330" s="45">
        <v>1</v>
      </c>
      <c r="S330" s="5">
        <f t="shared" ref="S330" si="1029">SUM(O330:O330)*M330</f>
        <v>2.0000000000000004E-2</v>
      </c>
      <c r="T330" s="5">
        <f t="shared" ref="T330" si="1030">SUM(P330:P330)*M330</f>
        <v>8.0000000000000016E-2</v>
      </c>
      <c r="U330" s="5">
        <f t="shared" ref="U330" si="1031">SUM(Q330:Q330)*M330</f>
        <v>0.15000000000000002</v>
      </c>
      <c r="V330" s="5">
        <f t="shared" ref="V330" si="1032">SUM(R330:R330)*M330</f>
        <v>0.2</v>
      </c>
      <c r="W330" s="6">
        <f t="shared" ref="W330:W331" si="1033">MAX(S330:V330)</f>
        <v>0.2</v>
      </c>
      <c r="X330" s="903">
        <f>+S331+S333+S335</f>
        <v>0</v>
      </c>
      <c r="Y330" s="903">
        <f>+T331+T333+T335</f>
        <v>0</v>
      </c>
      <c r="Z330" s="903">
        <f>+U331+U333+U335</f>
        <v>0</v>
      </c>
      <c r="AA330" s="903">
        <f>+V331+V333+V335</f>
        <v>0</v>
      </c>
      <c r="AB330" s="931">
        <f>MAX(X330:AA335)</f>
        <v>0</v>
      </c>
      <c r="AC330" s="971"/>
      <c r="AD330" s="1144"/>
      <c r="AE330" s="101" t="str">
        <f t="shared" ref="AE330" si="1034">+IF(P331&gt;P330,"SUPERADA",IF(P331=P330,"EQUILIBRADA",IF(P331&lt;P330,"PARA MEJORAR")))</f>
        <v>PARA MEJORAR</v>
      </c>
      <c r="AF330" s="550"/>
      <c r="AG330" s="523"/>
      <c r="AH330" s="518"/>
      <c r="AI330" s="972"/>
      <c r="AJ330" s="67"/>
    </row>
    <row r="331" spans="1:36" s="68" customFormat="1" ht="24.95" customHeight="1" thickBot="1" x14ac:dyDescent="0.25">
      <c r="A331" s="310"/>
      <c r="B331" s="518"/>
      <c r="C331" s="520"/>
      <c r="D331" s="523"/>
      <c r="E331" s="526"/>
      <c r="F331" s="529"/>
      <c r="G331" s="551"/>
      <c r="H331" s="535"/>
      <c r="I331" s="538"/>
      <c r="J331" s="538"/>
      <c r="K331" s="541"/>
      <c r="L331" s="544"/>
      <c r="M331" s="507"/>
      <c r="N331" s="41" t="s">
        <v>34</v>
      </c>
      <c r="O331" s="46">
        <v>0</v>
      </c>
      <c r="P331" s="8">
        <v>0</v>
      </c>
      <c r="Q331" s="8">
        <v>0</v>
      </c>
      <c r="R331" s="9">
        <v>0</v>
      </c>
      <c r="S331" s="10">
        <f t="shared" ref="S331" si="1035">SUM(O331:O331)*M330</f>
        <v>0</v>
      </c>
      <c r="T331" s="10">
        <f t="shared" ref="T331" si="1036">SUM(P331:P331)*M330</f>
        <v>0</v>
      </c>
      <c r="U331" s="10">
        <f t="shared" ref="U331" si="1037">SUM(Q331:Q331)*M330</f>
        <v>0</v>
      </c>
      <c r="V331" s="10">
        <f t="shared" ref="V331" si="1038">SUM(R331:R331)*M330</f>
        <v>0</v>
      </c>
      <c r="W331" s="11">
        <f t="shared" si="1033"/>
        <v>0</v>
      </c>
      <c r="X331" s="904"/>
      <c r="Y331" s="904"/>
      <c r="Z331" s="904"/>
      <c r="AA331" s="904"/>
      <c r="AB331" s="932"/>
      <c r="AC331" s="971"/>
      <c r="AD331" s="1144"/>
      <c r="AE331" s="103"/>
      <c r="AF331" s="551"/>
      <c r="AG331" s="523"/>
      <c r="AH331" s="518"/>
      <c r="AI331" s="972"/>
      <c r="AJ331" s="67"/>
    </row>
    <row r="332" spans="1:36" s="68" customFormat="1" ht="24.95" customHeight="1" x14ac:dyDescent="0.2">
      <c r="A332" s="310"/>
      <c r="B332" s="518"/>
      <c r="C332" s="520"/>
      <c r="D332" s="523"/>
      <c r="E332" s="526"/>
      <c r="F332" s="529"/>
      <c r="G332" s="551"/>
      <c r="H332" s="535"/>
      <c r="I332" s="538"/>
      <c r="J332" s="538"/>
      <c r="K332" s="541"/>
      <c r="L332" s="544" t="s">
        <v>386</v>
      </c>
      <c r="M332" s="507">
        <v>0.6</v>
      </c>
      <c r="N332" s="40" t="s">
        <v>32</v>
      </c>
      <c r="O332" s="43">
        <v>0</v>
      </c>
      <c r="P332" s="44">
        <v>0</v>
      </c>
      <c r="Q332" s="44">
        <v>0.8</v>
      </c>
      <c r="R332" s="45">
        <v>1</v>
      </c>
      <c r="S332" s="5">
        <f t="shared" ref="S332" si="1039">SUM(O332:O332)*M332</f>
        <v>0</v>
      </c>
      <c r="T332" s="5">
        <f t="shared" ref="T332" si="1040">SUM(P332:P332)*M332</f>
        <v>0</v>
      </c>
      <c r="U332" s="5">
        <f t="shared" ref="U332" si="1041">SUM(Q332:Q332)*M332</f>
        <v>0.48</v>
      </c>
      <c r="V332" s="5">
        <f t="shared" ref="V332" si="1042">SUM(R332:R332)*M332</f>
        <v>0.6</v>
      </c>
      <c r="W332" s="6">
        <f t="shared" ref="W332:W333" si="1043">MAX(S332:V332)</f>
        <v>0.6</v>
      </c>
      <c r="X332" s="904"/>
      <c r="Y332" s="904"/>
      <c r="Z332" s="904"/>
      <c r="AA332" s="904"/>
      <c r="AB332" s="932"/>
      <c r="AC332" s="971"/>
      <c r="AD332" s="1144"/>
      <c r="AE332" s="101" t="str">
        <f t="shared" ref="AE332" si="1044">+IF(P333&gt;P332,"SUPERADA",IF(P333=P332,"EQUILIBRADA",IF(P333&lt;P332,"PARA MEJORAR")))</f>
        <v>EQUILIBRADA</v>
      </c>
      <c r="AF332" s="551"/>
      <c r="AG332" s="523"/>
      <c r="AH332" s="518"/>
      <c r="AI332" s="972"/>
      <c r="AJ332" s="67"/>
    </row>
    <row r="333" spans="1:36" s="68" customFormat="1" ht="24.95" customHeight="1" thickBot="1" x14ac:dyDescent="0.25">
      <c r="A333" s="310"/>
      <c r="B333" s="518"/>
      <c r="C333" s="520"/>
      <c r="D333" s="523"/>
      <c r="E333" s="526"/>
      <c r="F333" s="529"/>
      <c r="G333" s="551"/>
      <c r="H333" s="535"/>
      <c r="I333" s="538"/>
      <c r="J333" s="538"/>
      <c r="K333" s="541"/>
      <c r="L333" s="544"/>
      <c r="M333" s="507"/>
      <c r="N333" s="41" t="s">
        <v>34</v>
      </c>
      <c r="O333" s="46">
        <v>0</v>
      </c>
      <c r="P333" s="8">
        <v>0</v>
      </c>
      <c r="Q333" s="8">
        <v>0</v>
      </c>
      <c r="R333" s="9">
        <v>0</v>
      </c>
      <c r="S333" s="10">
        <f t="shared" ref="S333" si="1045">SUM(O333:O333)*M332</f>
        <v>0</v>
      </c>
      <c r="T333" s="10">
        <f t="shared" ref="T333" si="1046">SUM(P333:P333)*M332</f>
        <v>0</v>
      </c>
      <c r="U333" s="10">
        <f t="shared" ref="U333" si="1047">SUM(Q333:Q333)*M332</f>
        <v>0</v>
      </c>
      <c r="V333" s="10">
        <f t="shared" ref="V333" si="1048">SUM(R333:R333)*M332</f>
        <v>0</v>
      </c>
      <c r="W333" s="11">
        <f t="shared" si="1043"/>
        <v>0</v>
      </c>
      <c r="X333" s="904"/>
      <c r="Y333" s="904"/>
      <c r="Z333" s="904"/>
      <c r="AA333" s="904"/>
      <c r="AB333" s="932"/>
      <c r="AC333" s="971"/>
      <c r="AD333" s="1144"/>
      <c r="AE333" s="103"/>
      <c r="AF333" s="551"/>
      <c r="AG333" s="523"/>
      <c r="AH333" s="518"/>
      <c r="AI333" s="972"/>
      <c r="AJ333" s="67"/>
    </row>
    <row r="334" spans="1:36" s="68" customFormat="1" ht="24.95" customHeight="1" x14ac:dyDescent="0.2">
      <c r="A334" s="310"/>
      <c r="B334" s="518"/>
      <c r="C334" s="520"/>
      <c r="D334" s="523"/>
      <c r="E334" s="526"/>
      <c r="F334" s="529"/>
      <c r="G334" s="551"/>
      <c r="H334" s="535"/>
      <c r="I334" s="538"/>
      <c r="J334" s="538"/>
      <c r="K334" s="541"/>
      <c r="L334" s="544" t="s">
        <v>387</v>
      </c>
      <c r="M334" s="507">
        <v>0.2</v>
      </c>
      <c r="N334" s="40" t="s">
        <v>32</v>
      </c>
      <c r="O334" s="43">
        <v>0</v>
      </c>
      <c r="P334" s="44">
        <v>0</v>
      </c>
      <c r="Q334" s="44">
        <v>0.8</v>
      </c>
      <c r="R334" s="45">
        <v>1</v>
      </c>
      <c r="S334" s="5">
        <f t="shared" ref="S334" si="1049">SUM(O334:O334)*M334</f>
        <v>0</v>
      </c>
      <c r="T334" s="5">
        <f t="shared" ref="T334" si="1050">SUM(P334:P334)*M334</f>
        <v>0</v>
      </c>
      <c r="U334" s="5">
        <f t="shared" ref="U334" si="1051">SUM(Q334:Q334)*M334</f>
        <v>0.16000000000000003</v>
      </c>
      <c r="V334" s="5">
        <f t="shared" ref="V334" si="1052">SUM(R334:R334)*M334</f>
        <v>0.2</v>
      </c>
      <c r="W334" s="6">
        <f t="shared" ref="W334:W335" si="1053">MAX(S334:V334)</f>
        <v>0.2</v>
      </c>
      <c r="X334" s="904"/>
      <c r="Y334" s="904"/>
      <c r="Z334" s="904"/>
      <c r="AA334" s="904"/>
      <c r="AB334" s="932"/>
      <c r="AC334" s="971"/>
      <c r="AD334" s="1144"/>
      <c r="AE334" s="101" t="str">
        <f t="shared" ref="AE334" si="1054">+IF(P335&gt;P334,"SUPERADA",IF(P335=P334,"EQUILIBRADA",IF(P335&lt;P334,"PARA MEJORAR")))</f>
        <v>EQUILIBRADA</v>
      </c>
      <c r="AF334" s="551"/>
      <c r="AG334" s="523"/>
      <c r="AH334" s="518"/>
      <c r="AI334" s="972"/>
      <c r="AJ334" s="67"/>
    </row>
    <row r="335" spans="1:36" s="68" customFormat="1" ht="24.95" customHeight="1" thickBot="1" x14ac:dyDescent="0.25">
      <c r="A335" s="310"/>
      <c r="B335" s="518"/>
      <c r="C335" s="521"/>
      <c r="D335" s="524"/>
      <c r="E335" s="527"/>
      <c r="F335" s="530"/>
      <c r="G335" s="552"/>
      <c r="H335" s="553"/>
      <c r="I335" s="554"/>
      <c r="J335" s="554"/>
      <c r="K335" s="555"/>
      <c r="L335" s="556"/>
      <c r="M335" s="557"/>
      <c r="N335" s="41" t="s">
        <v>34</v>
      </c>
      <c r="O335" s="46">
        <v>0</v>
      </c>
      <c r="P335" s="8">
        <v>0</v>
      </c>
      <c r="Q335" s="8">
        <v>0</v>
      </c>
      <c r="R335" s="9">
        <v>0</v>
      </c>
      <c r="S335" s="10">
        <f t="shared" ref="S335" si="1055">SUM(O335:O335)*M334</f>
        <v>0</v>
      </c>
      <c r="T335" s="10">
        <f t="shared" ref="T335" si="1056">SUM(P335:P335)*M334</f>
        <v>0</v>
      </c>
      <c r="U335" s="10">
        <f t="shared" ref="U335" si="1057">SUM(Q335:Q335)*M334</f>
        <v>0</v>
      </c>
      <c r="V335" s="10">
        <f t="shared" ref="V335" si="1058">SUM(R335:R335)*M334</f>
        <v>0</v>
      </c>
      <c r="W335" s="11">
        <f t="shared" si="1053"/>
        <v>0</v>
      </c>
      <c r="X335" s="915"/>
      <c r="Y335" s="915"/>
      <c r="Z335" s="915"/>
      <c r="AA335" s="915"/>
      <c r="AB335" s="934"/>
      <c r="AC335" s="971"/>
      <c r="AD335" s="1144"/>
      <c r="AE335" s="103"/>
      <c r="AF335" s="552"/>
      <c r="AG335" s="524"/>
      <c r="AH335" s="518"/>
      <c r="AI335" s="972"/>
      <c r="AJ335" s="67"/>
    </row>
    <row r="336" spans="1:36" s="68" customFormat="1" ht="20.100000000000001" customHeight="1" x14ac:dyDescent="0.2">
      <c r="A336" s="310"/>
      <c r="B336" s="518"/>
      <c r="C336" s="519"/>
      <c r="D336" s="522" t="s">
        <v>388</v>
      </c>
      <c r="E336" s="525"/>
      <c r="F336" s="528" t="s">
        <v>389</v>
      </c>
      <c r="G336" s="558" t="s">
        <v>390</v>
      </c>
      <c r="H336" s="561"/>
      <c r="I336" s="564" t="s">
        <v>391</v>
      </c>
      <c r="J336" s="564" t="s">
        <v>392</v>
      </c>
      <c r="K336" s="567"/>
      <c r="L336" s="583" t="s">
        <v>393</v>
      </c>
      <c r="M336" s="580">
        <v>0.1</v>
      </c>
      <c r="N336" s="40" t="s">
        <v>32</v>
      </c>
      <c r="O336" s="43">
        <v>1</v>
      </c>
      <c r="P336" s="44">
        <v>1</v>
      </c>
      <c r="Q336" s="44">
        <v>1</v>
      </c>
      <c r="R336" s="45">
        <v>1</v>
      </c>
      <c r="S336" s="5">
        <f t="shared" ref="S336" si="1059">SUM(O336:O336)*M336</f>
        <v>0.1</v>
      </c>
      <c r="T336" s="5">
        <f t="shared" ref="T336" si="1060">SUM(P336:P336)*M336</f>
        <v>0.1</v>
      </c>
      <c r="U336" s="5">
        <f t="shared" ref="U336" si="1061">SUM(Q336:Q336)*M336</f>
        <v>0.1</v>
      </c>
      <c r="V336" s="5">
        <f t="shared" ref="V336" si="1062">SUM(R336:R336)*M336</f>
        <v>0.1</v>
      </c>
      <c r="W336" s="6">
        <f t="shared" ref="W336:W337" si="1063">MAX(S336:V336)</f>
        <v>0.1</v>
      </c>
      <c r="X336" s="893">
        <f>+S337+S339+S341+S343</f>
        <v>0</v>
      </c>
      <c r="Y336" s="893">
        <f>+T337+T339+T341+T343</f>
        <v>0</v>
      </c>
      <c r="Z336" s="893">
        <f>+U337+U339+U341+U343</f>
        <v>0</v>
      </c>
      <c r="AA336" s="893">
        <f>+V337+V339+V341+V343</f>
        <v>0</v>
      </c>
      <c r="AB336" s="935">
        <f>MAX(X336:AA343)</f>
        <v>0</v>
      </c>
      <c r="AC336" s="971"/>
      <c r="AD336" s="1144"/>
      <c r="AE336" s="101" t="str">
        <f t="shared" ref="AE336" si="1064">+IF(P337&gt;P336,"SUPERADA",IF(P337=P336,"EQUILIBRADA",IF(P337&lt;P336,"PARA MEJORAR")))</f>
        <v>PARA MEJORAR</v>
      </c>
      <c r="AF336" s="558"/>
      <c r="AG336" s="522"/>
      <c r="AH336" s="518"/>
      <c r="AI336" s="972"/>
      <c r="AJ336" s="67"/>
    </row>
    <row r="337" spans="1:36" s="68" customFormat="1" ht="20.100000000000001" customHeight="1" thickBot="1" x14ac:dyDescent="0.25">
      <c r="A337" s="310"/>
      <c r="B337" s="518"/>
      <c r="C337" s="520"/>
      <c r="D337" s="523"/>
      <c r="E337" s="526"/>
      <c r="F337" s="529"/>
      <c r="G337" s="559"/>
      <c r="H337" s="562"/>
      <c r="I337" s="565"/>
      <c r="J337" s="565"/>
      <c r="K337" s="568"/>
      <c r="L337" s="584"/>
      <c r="M337" s="547"/>
      <c r="N337" s="41" t="s">
        <v>34</v>
      </c>
      <c r="O337" s="46">
        <v>0</v>
      </c>
      <c r="P337" s="8">
        <v>0</v>
      </c>
      <c r="Q337" s="8">
        <v>0</v>
      </c>
      <c r="R337" s="9">
        <v>0</v>
      </c>
      <c r="S337" s="10">
        <f t="shared" ref="S337" si="1065">SUM(O337:O337)*M336</f>
        <v>0</v>
      </c>
      <c r="T337" s="10">
        <f t="shared" ref="T337" si="1066">SUM(P337:P337)*M336</f>
        <v>0</v>
      </c>
      <c r="U337" s="10">
        <f t="shared" ref="U337" si="1067">SUM(Q337:Q337)*M336</f>
        <v>0</v>
      </c>
      <c r="V337" s="10">
        <f t="shared" ref="V337" si="1068">SUM(R337:R337)*M336</f>
        <v>0</v>
      </c>
      <c r="W337" s="11">
        <f t="shared" si="1063"/>
        <v>0</v>
      </c>
      <c r="X337" s="894"/>
      <c r="Y337" s="894"/>
      <c r="Z337" s="894"/>
      <c r="AA337" s="894"/>
      <c r="AB337" s="936"/>
      <c r="AC337" s="971"/>
      <c r="AD337" s="1144"/>
      <c r="AE337" s="103"/>
      <c r="AF337" s="559"/>
      <c r="AG337" s="523"/>
      <c r="AH337" s="518"/>
      <c r="AI337" s="972"/>
      <c r="AJ337" s="67"/>
    </row>
    <row r="338" spans="1:36" s="68" customFormat="1" ht="20.100000000000001" customHeight="1" x14ac:dyDescent="0.2">
      <c r="A338" s="310"/>
      <c r="B338" s="518"/>
      <c r="C338" s="520"/>
      <c r="D338" s="523"/>
      <c r="E338" s="526"/>
      <c r="F338" s="529"/>
      <c r="G338" s="559"/>
      <c r="H338" s="562"/>
      <c r="I338" s="565"/>
      <c r="J338" s="565"/>
      <c r="K338" s="568"/>
      <c r="L338" s="505" t="s">
        <v>394</v>
      </c>
      <c r="M338" s="508">
        <v>0.3</v>
      </c>
      <c r="N338" s="40" t="s">
        <v>32</v>
      </c>
      <c r="O338" s="43">
        <v>0.1</v>
      </c>
      <c r="P338" s="44">
        <v>1</v>
      </c>
      <c r="Q338" s="44">
        <v>1</v>
      </c>
      <c r="R338" s="45">
        <v>1</v>
      </c>
      <c r="S338" s="5">
        <f t="shared" ref="S338" si="1069">SUM(O338:O338)*M338</f>
        <v>0.03</v>
      </c>
      <c r="T338" s="5">
        <f t="shared" ref="T338" si="1070">SUM(P338:P338)*M338</f>
        <v>0.3</v>
      </c>
      <c r="U338" s="5">
        <f t="shared" ref="U338" si="1071">SUM(Q338:Q338)*M338</f>
        <v>0.3</v>
      </c>
      <c r="V338" s="5">
        <f t="shared" ref="V338" si="1072">SUM(R338:R338)*M338</f>
        <v>0.3</v>
      </c>
      <c r="W338" s="6">
        <f t="shared" ref="W338:W339" si="1073">MAX(S338:V338)</f>
        <v>0.3</v>
      </c>
      <c r="X338" s="894"/>
      <c r="Y338" s="894"/>
      <c r="Z338" s="894"/>
      <c r="AA338" s="894"/>
      <c r="AB338" s="936"/>
      <c r="AC338" s="971"/>
      <c r="AD338" s="1144"/>
      <c r="AE338" s="101" t="str">
        <f t="shared" ref="AE338" si="1074">+IF(P339&gt;P338,"SUPERADA",IF(P339=P338,"EQUILIBRADA",IF(P339&lt;P338,"PARA MEJORAR")))</f>
        <v>PARA MEJORAR</v>
      </c>
      <c r="AF338" s="559"/>
      <c r="AG338" s="523"/>
      <c r="AH338" s="518"/>
      <c r="AI338" s="972"/>
      <c r="AJ338" s="67"/>
    </row>
    <row r="339" spans="1:36" s="68" customFormat="1" ht="20.100000000000001" customHeight="1" thickBot="1" x14ac:dyDescent="0.25">
      <c r="A339" s="310"/>
      <c r="B339" s="518"/>
      <c r="C339" s="520"/>
      <c r="D339" s="523"/>
      <c r="E339" s="526"/>
      <c r="F339" s="529"/>
      <c r="G339" s="559"/>
      <c r="H339" s="562"/>
      <c r="I339" s="565"/>
      <c r="J339" s="565"/>
      <c r="K339" s="568"/>
      <c r="L339" s="546"/>
      <c r="M339" s="547"/>
      <c r="N339" s="41" t="s">
        <v>34</v>
      </c>
      <c r="O339" s="46">
        <v>0</v>
      </c>
      <c r="P339" s="8">
        <v>0</v>
      </c>
      <c r="Q339" s="8">
        <v>0</v>
      </c>
      <c r="R339" s="9">
        <v>0</v>
      </c>
      <c r="S339" s="10">
        <f t="shared" ref="S339" si="1075">SUM(O339:O339)*M338</f>
        <v>0</v>
      </c>
      <c r="T339" s="10">
        <f t="shared" ref="T339" si="1076">SUM(P339:P339)*M338</f>
        <v>0</v>
      </c>
      <c r="U339" s="10">
        <f t="shared" ref="U339" si="1077">SUM(Q339:Q339)*M338</f>
        <v>0</v>
      </c>
      <c r="V339" s="10">
        <f t="shared" ref="V339" si="1078">SUM(R339:R339)*M338</f>
        <v>0</v>
      </c>
      <c r="W339" s="11">
        <f t="shared" si="1073"/>
        <v>0</v>
      </c>
      <c r="X339" s="894"/>
      <c r="Y339" s="894"/>
      <c r="Z339" s="894"/>
      <c r="AA339" s="894"/>
      <c r="AB339" s="936"/>
      <c r="AC339" s="971"/>
      <c r="AD339" s="1144"/>
      <c r="AE339" s="103"/>
      <c r="AF339" s="559"/>
      <c r="AG339" s="523"/>
      <c r="AH339" s="518"/>
      <c r="AI339" s="972"/>
      <c r="AJ339" s="67"/>
    </row>
    <row r="340" spans="1:36" s="68" customFormat="1" ht="20.100000000000001" customHeight="1" x14ac:dyDescent="0.2">
      <c r="A340" s="310"/>
      <c r="B340" s="518"/>
      <c r="C340" s="520"/>
      <c r="D340" s="523"/>
      <c r="E340" s="526"/>
      <c r="F340" s="529"/>
      <c r="G340" s="559"/>
      <c r="H340" s="562"/>
      <c r="I340" s="565"/>
      <c r="J340" s="565"/>
      <c r="K340" s="568"/>
      <c r="L340" s="505" t="s">
        <v>395</v>
      </c>
      <c r="M340" s="508">
        <v>0.5</v>
      </c>
      <c r="N340" s="40" t="s">
        <v>32</v>
      </c>
      <c r="O340" s="43">
        <v>0</v>
      </c>
      <c r="P340" s="44">
        <v>0</v>
      </c>
      <c r="Q340" s="44">
        <v>0.8</v>
      </c>
      <c r="R340" s="45">
        <v>1</v>
      </c>
      <c r="S340" s="5">
        <f t="shared" ref="S340" si="1079">SUM(O340:O340)*M340</f>
        <v>0</v>
      </c>
      <c r="T340" s="5">
        <f t="shared" ref="T340" si="1080">SUM(P340:P340)*M340</f>
        <v>0</v>
      </c>
      <c r="U340" s="5">
        <f t="shared" ref="U340" si="1081">SUM(Q340:Q340)*M340</f>
        <v>0.4</v>
      </c>
      <c r="V340" s="5">
        <f t="shared" ref="V340" si="1082">SUM(R340:R340)*M340</f>
        <v>0.5</v>
      </c>
      <c r="W340" s="6">
        <f t="shared" ref="W340:W341" si="1083">MAX(S340:V340)</f>
        <v>0.5</v>
      </c>
      <c r="X340" s="894"/>
      <c r="Y340" s="894"/>
      <c r="Z340" s="894"/>
      <c r="AA340" s="894"/>
      <c r="AB340" s="936"/>
      <c r="AC340" s="971"/>
      <c r="AD340" s="1144"/>
      <c r="AE340" s="101" t="str">
        <f t="shared" ref="AE340" si="1084">+IF(P341&gt;P340,"SUPERADA",IF(P341=P340,"EQUILIBRADA",IF(P341&lt;P340,"PARA MEJORAR")))</f>
        <v>EQUILIBRADA</v>
      </c>
      <c r="AF340" s="559"/>
      <c r="AG340" s="523"/>
      <c r="AH340" s="518"/>
      <c r="AI340" s="972"/>
      <c r="AJ340" s="67"/>
    </row>
    <row r="341" spans="1:36" s="68" customFormat="1" ht="20.100000000000001" customHeight="1" thickBot="1" x14ac:dyDescent="0.25">
      <c r="A341" s="310"/>
      <c r="B341" s="518"/>
      <c r="C341" s="520"/>
      <c r="D341" s="523"/>
      <c r="E341" s="526"/>
      <c r="F341" s="529"/>
      <c r="G341" s="559"/>
      <c r="H341" s="562"/>
      <c r="I341" s="565"/>
      <c r="J341" s="565"/>
      <c r="K341" s="568"/>
      <c r="L341" s="546"/>
      <c r="M341" s="547"/>
      <c r="N341" s="41" t="s">
        <v>34</v>
      </c>
      <c r="O341" s="46">
        <v>0</v>
      </c>
      <c r="P341" s="8">
        <v>0</v>
      </c>
      <c r="Q341" s="8">
        <v>0</v>
      </c>
      <c r="R341" s="9">
        <v>0</v>
      </c>
      <c r="S341" s="10">
        <f t="shared" ref="S341" si="1085">SUM(O341:O341)*M340</f>
        <v>0</v>
      </c>
      <c r="T341" s="10">
        <f t="shared" ref="T341" si="1086">SUM(P341:P341)*M340</f>
        <v>0</v>
      </c>
      <c r="U341" s="10">
        <f t="shared" ref="U341" si="1087">SUM(Q341:Q341)*M340</f>
        <v>0</v>
      </c>
      <c r="V341" s="10">
        <f t="shared" ref="V341" si="1088">SUM(R341:R341)*M340</f>
        <v>0</v>
      </c>
      <c r="W341" s="11">
        <f t="shared" si="1083"/>
        <v>0</v>
      </c>
      <c r="X341" s="894"/>
      <c r="Y341" s="894"/>
      <c r="Z341" s="894"/>
      <c r="AA341" s="894"/>
      <c r="AB341" s="936"/>
      <c r="AC341" s="971"/>
      <c r="AD341" s="1144"/>
      <c r="AE341" s="103"/>
      <c r="AF341" s="559"/>
      <c r="AG341" s="523"/>
      <c r="AH341" s="518"/>
      <c r="AI341" s="972"/>
      <c r="AJ341" s="67"/>
    </row>
    <row r="342" spans="1:36" s="68" customFormat="1" ht="24.95" customHeight="1" x14ac:dyDescent="0.2">
      <c r="A342" s="310"/>
      <c r="B342" s="518"/>
      <c r="C342" s="520"/>
      <c r="D342" s="523"/>
      <c r="E342" s="526"/>
      <c r="F342" s="529"/>
      <c r="G342" s="559"/>
      <c r="H342" s="562"/>
      <c r="I342" s="565"/>
      <c r="J342" s="565"/>
      <c r="K342" s="568"/>
      <c r="L342" s="505" t="s">
        <v>396</v>
      </c>
      <c r="M342" s="508">
        <v>0.1</v>
      </c>
      <c r="N342" s="40" t="s">
        <v>32</v>
      </c>
      <c r="O342" s="43">
        <v>0</v>
      </c>
      <c r="P342" s="44">
        <v>0</v>
      </c>
      <c r="Q342" s="44">
        <v>0</v>
      </c>
      <c r="R342" s="45">
        <v>1</v>
      </c>
      <c r="S342" s="5">
        <f t="shared" ref="S342" si="1089">SUM(O342:O342)*M342</f>
        <v>0</v>
      </c>
      <c r="T342" s="5">
        <f t="shared" ref="T342" si="1090">SUM(P342:P342)*M342</f>
        <v>0</v>
      </c>
      <c r="U342" s="5">
        <f t="shared" ref="U342" si="1091">SUM(Q342:Q342)*M342</f>
        <v>0</v>
      </c>
      <c r="V342" s="5">
        <f t="shared" ref="V342" si="1092">SUM(R342:R342)*M342</f>
        <v>0.1</v>
      </c>
      <c r="W342" s="6">
        <f t="shared" ref="W342:W343" si="1093">MAX(S342:V342)</f>
        <v>0.1</v>
      </c>
      <c r="X342" s="894"/>
      <c r="Y342" s="894"/>
      <c r="Z342" s="894"/>
      <c r="AA342" s="894"/>
      <c r="AB342" s="936"/>
      <c r="AC342" s="971"/>
      <c r="AD342" s="1144"/>
      <c r="AE342" s="101" t="str">
        <f t="shared" ref="AE342" si="1094">+IF(P343&gt;P342,"SUPERADA",IF(P343=P342,"EQUILIBRADA",IF(P343&lt;P342,"PARA MEJORAR")))</f>
        <v>EQUILIBRADA</v>
      </c>
      <c r="AF342" s="559"/>
      <c r="AG342" s="523"/>
      <c r="AH342" s="518"/>
      <c r="AI342" s="972"/>
      <c r="AJ342" s="67"/>
    </row>
    <row r="343" spans="1:36" s="68" customFormat="1" ht="24.95" customHeight="1" thickBot="1" x14ac:dyDescent="0.25">
      <c r="A343" s="310"/>
      <c r="B343" s="518"/>
      <c r="C343" s="520"/>
      <c r="D343" s="523"/>
      <c r="E343" s="526"/>
      <c r="F343" s="529"/>
      <c r="G343" s="560"/>
      <c r="H343" s="563"/>
      <c r="I343" s="566"/>
      <c r="J343" s="566"/>
      <c r="K343" s="569"/>
      <c r="L343" s="581"/>
      <c r="M343" s="582"/>
      <c r="N343" s="41" t="s">
        <v>34</v>
      </c>
      <c r="O343" s="46">
        <v>0</v>
      </c>
      <c r="P343" s="8">
        <v>0</v>
      </c>
      <c r="Q343" s="8">
        <v>0</v>
      </c>
      <c r="R343" s="9">
        <v>0</v>
      </c>
      <c r="S343" s="10">
        <f t="shared" ref="S343" si="1095">SUM(O343:O343)*M342</f>
        <v>0</v>
      </c>
      <c r="T343" s="10">
        <f t="shared" ref="T343" si="1096">SUM(P343:P343)*M342</f>
        <v>0</v>
      </c>
      <c r="U343" s="10">
        <f t="shared" ref="U343" si="1097">SUM(Q343:Q343)*M342</f>
        <v>0</v>
      </c>
      <c r="V343" s="10">
        <f t="shared" ref="V343" si="1098">SUM(R343:R343)*M342</f>
        <v>0</v>
      </c>
      <c r="W343" s="11">
        <f t="shared" si="1093"/>
        <v>0</v>
      </c>
      <c r="X343" s="895"/>
      <c r="Y343" s="895"/>
      <c r="Z343" s="895"/>
      <c r="AA343" s="895"/>
      <c r="AB343" s="937"/>
      <c r="AC343" s="971"/>
      <c r="AD343" s="1144"/>
      <c r="AE343" s="103"/>
      <c r="AF343" s="560"/>
      <c r="AG343" s="523"/>
      <c r="AH343" s="518"/>
      <c r="AI343" s="972"/>
      <c r="AJ343" s="67"/>
    </row>
    <row r="344" spans="1:36" s="68" customFormat="1" ht="20.100000000000001" customHeight="1" x14ac:dyDescent="0.2">
      <c r="A344" s="310"/>
      <c r="B344" s="518"/>
      <c r="C344" s="520"/>
      <c r="D344" s="523"/>
      <c r="E344" s="526"/>
      <c r="F344" s="529"/>
      <c r="G344" s="585" t="s">
        <v>397</v>
      </c>
      <c r="H344" s="561"/>
      <c r="I344" s="570" t="s">
        <v>398</v>
      </c>
      <c r="J344" s="570" t="s">
        <v>399</v>
      </c>
      <c r="K344" s="567"/>
      <c r="L344" s="579" t="s">
        <v>400</v>
      </c>
      <c r="M344" s="580">
        <v>0.05</v>
      </c>
      <c r="N344" s="40" t="s">
        <v>32</v>
      </c>
      <c r="O344" s="43">
        <v>0.1</v>
      </c>
      <c r="P344" s="44">
        <v>0.4</v>
      </c>
      <c r="Q344" s="44">
        <v>0.75</v>
      </c>
      <c r="R344" s="45">
        <v>1</v>
      </c>
      <c r="S344" s="5">
        <f t="shared" ref="S344" si="1099">SUM(O344:O344)*M344</f>
        <v>5.000000000000001E-3</v>
      </c>
      <c r="T344" s="5">
        <f t="shared" ref="T344" si="1100">SUM(P344:P344)*M344</f>
        <v>2.0000000000000004E-2</v>
      </c>
      <c r="U344" s="5">
        <f t="shared" ref="U344" si="1101">SUM(Q344:Q344)*M344</f>
        <v>3.7500000000000006E-2</v>
      </c>
      <c r="V344" s="5">
        <f t="shared" ref="V344" si="1102">SUM(R344:R344)*M344</f>
        <v>0.05</v>
      </c>
      <c r="W344" s="6">
        <f t="shared" ref="W344:W345" si="1103">MAX(S344:V344)</f>
        <v>0.05</v>
      </c>
      <c r="X344" s="893">
        <f>+S345+S347+S349+S351</f>
        <v>0</v>
      </c>
      <c r="Y344" s="893">
        <f>+T345+T347+T349+T351</f>
        <v>0</v>
      </c>
      <c r="Z344" s="893">
        <f>+U345+U347+U349+U351</f>
        <v>0</v>
      </c>
      <c r="AA344" s="893">
        <f>+V345+V347+V349+V351</f>
        <v>0</v>
      </c>
      <c r="AB344" s="935">
        <f>MAX(X344:AA351)</f>
        <v>0</v>
      </c>
      <c r="AC344" s="971"/>
      <c r="AD344" s="1144"/>
      <c r="AE344" s="101" t="str">
        <f t="shared" ref="AE344" si="1104">+IF(P345&gt;P344,"SUPERADA",IF(P345=P344,"EQUILIBRADA",IF(P345&lt;P344,"PARA MEJORAR")))</f>
        <v>PARA MEJORAR</v>
      </c>
      <c r="AF344" s="585"/>
      <c r="AG344" s="523"/>
      <c r="AH344" s="518"/>
      <c r="AI344" s="972"/>
      <c r="AJ344" s="67"/>
    </row>
    <row r="345" spans="1:36" s="68" customFormat="1" ht="20.100000000000001" customHeight="1" thickBot="1" x14ac:dyDescent="0.25">
      <c r="A345" s="310"/>
      <c r="B345" s="518"/>
      <c r="C345" s="520"/>
      <c r="D345" s="523"/>
      <c r="E345" s="526"/>
      <c r="F345" s="529"/>
      <c r="G345" s="586"/>
      <c r="H345" s="562"/>
      <c r="I345" s="571"/>
      <c r="J345" s="571"/>
      <c r="K345" s="568"/>
      <c r="L345" s="546"/>
      <c r="M345" s="547"/>
      <c r="N345" s="41" t="s">
        <v>34</v>
      </c>
      <c r="O345" s="46">
        <v>0</v>
      </c>
      <c r="P345" s="8">
        <v>0</v>
      </c>
      <c r="Q345" s="8">
        <v>0</v>
      </c>
      <c r="R345" s="9">
        <v>0</v>
      </c>
      <c r="S345" s="10">
        <f t="shared" ref="S345" si="1105">SUM(O345:O345)*M344</f>
        <v>0</v>
      </c>
      <c r="T345" s="10">
        <f t="shared" ref="T345" si="1106">SUM(P345:P345)*M344</f>
        <v>0</v>
      </c>
      <c r="U345" s="10">
        <f t="shared" ref="U345" si="1107">SUM(Q345:Q345)*M344</f>
        <v>0</v>
      </c>
      <c r="V345" s="10">
        <f t="shared" ref="V345" si="1108">SUM(R345:R345)*M344</f>
        <v>0</v>
      </c>
      <c r="W345" s="11">
        <f t="shared" si="1103"/>
        <v>0</v>
      </c>
      <c r="X345" s="894"/>
      <c r="Y345" s="894"/>
      <c r="Z345" s="894"/>
      <c r="AA345" s="894"/>
      <c r="AB345" s="936"/>
      <c r="AC345" s="971"/>
      <c r="AD345" s="1144"/>
      <c r="AE345" s="103"/>
      <c r="AF345" s="586"/>
      <c r="AG345" s="523"/>
      <c r="AH345" s="518"/>
      <c r="AI345" s="972"/>
      <c r="AJ345" s="67"/>
    </row>
    <row r="346" spans="1:36" s="68" customFormat="1" ht="20.100000000000001" customHeight="1" x14ac:dyDescent="0.2">
      <c r="A346" s="310"/>
      <c r="B346" s="518"/>
      <c r="C346" s="520"/>
      <c r="D346" s="523"/>
      <c r="E346" s="526"/>
      <c r="F346" s="529"/>
      <c r="G346" s="586"/>
      <c r="H346" s="562"/>
      <c r="I346" s="571"/>
      <c r="J346" s="571"/>
      <c r="K346" s="568"/>
      <c r="L346" s="505" t="s">
        <v>401</v>
      </c>
      <c r="M346" s="508">
        <v>0.35</v>
      </c>
      <c r="N346" s="40" t="s">
        <v>32</v>
      </c>
      <c r="O346" s="43">
        <v>0</v>
      </c>
      <c r="P346" s="44">
        <v>0.6</v>
      </c>
      <c r="Q346" s="44">
        <v>0.8</v>
      </c>
      <c r="R346" s="45">
        <v>1</v>
      </c>
      <c r="S346" s="5">
        <f t="shared" ref="S346" si="1109">SUM(O346:O346)*M346</f>
        <v>0</v>
      </c>
      <c r="T346" s="5">
        <f t="shared" ref="T346" si="1110">SUM(P346:P346)*M346</f>
        <v>0.21</v>
      </c>
      <c r="U346" s="5">
        <f t="shared" ref="U346" si="1111">SUM(Q346:Q346)*M346</f>
        <v>0.27999999999999997</v>
      </c>
      <c r="V346" s="5">
        <f t="shared" ref="V346" si="1112">SUM(R346:R346)*M346</f>
        <v>0.35</v>
      </c>
      <c r="W346" s="6">
        <f t="shared" ref="W346:W347" si="1113">MAX(S346:V346)</f>
        <v>0.35</v>
      </c>
      <c r="X346" s="894"/>
      <c r="Y346" s="894"/>
      <c r="Z346" s="894"/>
      <c r="AA346" s="894"/>
      <c r="AB346" s="936"/>
      <c r="AC346" s="971"/>
      <c r="AD346" s="1144"/>
      <c r="AE346" s="101" t="str">
        <f t="shared" ref="AE346" si="1114">+IF(P347&gt;P346,"SUPERADA",IF(P347=P346,"EQUILIBRADA",IF(P347&lt;P346,"PARA MEJORAR")))</f>
        <v>PARA MEJORAR</v>
      </c>
      <c r="AF346" s="586"/>
      <c r="AG346" s="523"/>
      <c r="AH346" s="518"/>
      <c r="AI346" s="972"/>
      <c r="AJ346" s="67"/>
    </row>
    <row r="347" spans="1:36" s="68" customFormat="1" ht="20.100000000000001" customHeight="1" thickBot="1" x14ac:dyDescent="0.25">
      <c r="A347" s="310"/>
      <c r="B347" s="518"/>
      <c r="C347" s="520"/>
      <c r="D347" s="523"/>
      <c r="E347" s="526"/>
      <c r="F347" s="529"/>
      <c r="G347" s="586"/>
      <c r="H347" s="562"/>
      <c r="I347" s="571"/>
      <c r="J347" s="571"/>
      <c r="K347" s="568"/>
      <c r="L347" s="546"/>
      <c r="M347" s="547"/>
      <c r="N347" s="41" t="s">
        <v>34</v>
      </c>
      <c r="O347" s="46">
        <v>0</v>
      </c>
      <c r="P347" s="8">
        <v>0</v>
      </c>
      <c r="Q347" s="8">
        <v>0</v>
      </c>
      <c r="R347" s="9">
        <v>0</v>
      </c>
      <c r="S347" s="10">
        <f t="shared" ref="S347" si="1115">SUM(O347:O347)*M346</f>
        <v>0</v>
      </c>
      <c r="T347" s="10">
        <f t="shared" ref="T347" si="1116">SUM(P347:P347)*M346</f>
        <v>0</v>
      </c>
      <c r="U347" s="10">
        <f t="shared" ref="U347" si="1117">SUM(Q347:Q347)*M346</f>
        <v>0</v>
      </c>
      <c r="V347" s="10">
        <f t="shared" ref="V347" si="1118">SUM(R347:R347)*M346</f>
        <v>0</v>
      </c>
      <c r="W347" s="11">
        <f t="shared" si="1113"/>
        <v>0</v>
      </c>
      <c r="X347" s="894"/>
      <c r="Y347" s="894"/>
      <c r="Z347" s="894"/>
      <c r="AA347" s="894"/>
      <c r="AB347" s="936"/>
      <c r="AC347" s="971"/>
      <c r="AD347" s="1144"/>
      <c r="AE347" s="103"/>
      <c r="AF347" s="586"/>
      <c r="AG347" s="523"/>
      <c r="AH347" s="518"/>
      <c r="AI347" s="972"/>
      <c r="AJ347" s="67"/>
    </row>
    <row r="348" spans="1:36" s="68" customFormat="1" ht="20.100000000000001" customHeight="1" x14ac:dyDescent="0.2">
      <c r="A348" s="310"/>
      <c r="B348" s="518"/>
      <c r="C348" s="520"/>
      <c r="D348" s="523"/>
      <c r="E348" s="526"/>
      <c r="F348" s="529"/>
      <c r="G348" s="586"/>
      <c r="H348" s="562"/>
      <c r="I348" s="571"/>
      <c r="J348" s="571"/>
      <c r="K348" s="568"/>
      <c r="L348" s="505" t="s">
        <v>402</v>
      </c>
      <c r="M348" s="508">
        <v>0.55000000000000004</v>
      </c>
      <c r="N348" s="40" t="s">
        <v>32</v>
      </c>
      <c r="O348" s="43">
        <v>0</v>
      </c>
      <c r="P348" s="44">
        <v>0</v>
      </c>
      <c r="Q348" s="44">
        <v>0.8</v>
      </c>
      <c r="R348" s="45">
        <v>1</v>
      </c>
      <c r="S348" s="5">
        <f t="shared" ref="S348" si="1119">SUM(O348:O348)*M348</f>
        <v>0</v>
      </c>
      <c r="T348" s="5">
        <f t="shared" ref="T348" si="1120">SUM(P348:P348)*M348</f>
        <v>0</v>
      </c>
      <c r="U348" s="5">
        <f t="shared" ref="U348" si="1121">SUM(Q348:Q348)*M348</f>
        <v>0.44000000000000006</v>
      </c>
      <c r="V348" s="5">
        <f t="shared" ref="V348" si="1122">SUM(R348:R348)*M348</f>
        <v>0.55000000000000004</v>
      </c>
      <c r="W348" s="6">
        <f t="shared" ref="W348:W349" si="1123">MAX(S348:V348)</f>
        <v>0.55000000000000004</v>
      </c>
      <c r="X348" s="894"/>
      <c r="Y348" s="894"/>
      <c r="Z348" s="894"/>
      <c r="AA348" s="894"/>
      <c r="AB348" s="936"/>
      <c r="AC348" s="971"/>
      <c r="AD348" s="1144"/>
      <c r="AE348" s="101" t="str">
        <f t="shared" ref="AE348" si="1124">+IF(P349&gt;P348,"SUPERADA",IF(P349=P348,"EQUILIBRADA",IF(P349&lt;P348,"PARA MEJORAR")))</f>
        <v>EQUILIBRADA</v>
      </c>
      <c r="AF348" s="586"/>
      <c r="AG348" s="523"/>
      <c r="AH348" s="518"/>
      <c r="AI348" s="972"/>
      <c r="AJ348" s="67"/>
    </row>
    <row r="349" spans="1:36" s="68" customFormat="1" ht="20.100000000000001" customHeight="1" thickBot="1" x14ac:dyDescent="0.25">
      <c r="A349" s="310"/>
      <c r="B349" s="518"/>
      <c r="C349" s="520"/>
      <c r="D349" s="523"/>
      <c r="E349" s="526"/>
      <c r="F349" s="529"/>
      <c r="G349" s="586"/>
      <c r="H349" s="562"/>
      <c r="I349" s="571"/>
      <c r="J349" s="571"/>
      <c r="K349" s="568"/>
      <c r="L349" s="546"/>
      <c r="M349" s="547"/>
      <c r="N349" s="41" t="s">
        <v>34</v>
      </c>
      <c r="O349" s="46">
        <v>0</v>
      </c>
      <c r="P349" s="8">
        <v>0</v>
      </c>
      <c r="Q349" s="8">
        <v>0</v>
      </c>
      <c r="R349" s="9">
        <v>0</v>
      </c>
      <c r="S349" s="10">
        <f t="shared" ref="S349" si="1125">SUM(O349:O349)*M348</f>
        <v>0</v>
      </c>
      <c r="T349" s="10">
        <f t="shared" ref="T349" si="1126">SUM(P349:P349)*M348</f>
        <v>0</v>
      </c>
      <c r="U349" s="10">
        <f t="shared" ref="U349" si="1127">SUM(Q349:Q349)*M348</f>
        <v>0</v>
      </c>
      <c r="V349" s="10">
        <f t="shared" ref="V349" si="1128">SUM(R349:R349)*M348</f>
        <v>0</v>
      </c>
      <c r="W349" s="11">
        <f t="shared" si="1123"/>
        <v>0</v>
      </c>
      <c r="X349" s="894"/>
      <c r="Y349" s="894"/>
      <c r="Z349" s="894"/>
      <c r="AA349" s="894"/>
      <c r="AB349" s="936"/>
      <c r="AC349" s="971"/>
      <c r="AD349" s="1144"/>
      <c r="AE349" s="103"/>
      <c r="AF349" s="586"/>
      <c r="AG349" s="523"/>
      <c r="AH349" s="518"/>
      <c r="AI349" s="972"/>
      <c r="AJ349" s="67"/>
    </row>
    <row r="350" spans="1:36" s="68" customFormat="1" ht="20.100000000000001" customHeight="1" x14ac:dyDescent="0.2">
      <c r="A350" s="310"/>
      <c r="B350" s="518"/>
      <c r="C350" s="520"/>
      <c r="D350" s="523"/>
      <c r="E350" s="526"/>
      <c r="F350" s="529"/>
      <c r="G350" s="586"/>
      <c r="H350" s="562"/>
      <c r="I350" s="571"/>
      <c r="J350" s="571"/>
      <c r="K350" s="568"/>
      <c r="L350" s="505" t="s">
        <v>403</v>
      </c>
      <c r="M350" s="508">
        <v>0.05</v>
      </c>
      <c r="N350" s="40" t="s">
        <v>32</v>
      </c>
      <c r="O350" s="43">
        <v>0</v>
      </c>
      <c r="P350" s="44">
        <v>0</v>
      </c>
      <c r="Q350" s="44">
        <v>0</v>
      </c>
      <c r="R350" s="45">
        <v>1</v>
      </c>
      <c r="S350" s="5">
        <f t="shared" ref="S350" si="1129">SUM(O350:O350)*M350</f>
        <v>0</v>
      </c>
      <c r="T350" s="5">
        <f t="shared" ref="T350" si="1130">SUM(P350:P350)*M350</f>
        <v>0</v>
      </c>
      <c r="U350" s="5">
        <f t="shared" ref="U350" si="1131">SUM(Q350:Q350)*M350</f>
        <v>0</v>
      </c>
      <c r="V350" s="5">
        <f t="shared" ref="V350" si="1132">SUM(R350:R350)*M350</f>
        <v>0.05</v>
      </c>
      <c r="W350" s="6">
        <f t="shared" ref="W350:W351" si="1133">MAX(S350:V350)</f>
        <v>0.05</v>
      </c>
      <c r="X350" s="894"/>
      <c r="Y350" s="894"/>
      <c r="Z350" s="894"/>
      <c r="AA350" s="894"/>
      <c r="AB350" s="936"/>
      <c r="AC350" s="971"/>
      <c r="AD350" s="1144"/>
      <c r="AE350" s="101" t="str">
        <f t="shared" ref="AE350" si="1134">+IF(P351&gt;P350,"SUPERADA",IF(P351=P350,"EQUILIBRADA",IF(P351&lt;P350,"PARA MEJORAR")))</f>
        <v>EQUILIBRADA</v>
      </c>
      <c r="AF350" s="586"/>
      <c r="AG350" s="523"/>
      <c r="AH350" s="518"/>
      <c r="AI350" s="972"/>
      <c r="AJ350" s="67"/>
    </row>
    <row r="351" spans="1:36" s="68" customFormat="1" ht="20.100000000000001" customHeight="1" thickBot="1" x14ac:dyDescent="0.25">
      <c r="A351" s="310"/>
      <c r="B351" s="518"/>
      <c r="C351" s="520"/>
      <c r="D351" s="523"/>
      <c r="E351" s="527"/>
      <c r="F351" s="530"/>
      <c r="G351" s="587"/>
      <c r="H351" s="563"/>
      <c r="I351" s="572"/>
      <c r="J351" s="572"/>
      <c r="K351" s="569"/>
      <c r="L351" s="581"/>
      <c r="M351" s="582"/>
      <c r="N351" s="41" t="s">
        <v>34</v>
      </c>
      <c r="O351" s="46">
        <v>0</v>
      </c>
      <c r="P351" s="8">
        <v>0</v>
      </c>
      <c r="Q351" s="8">
        <v>0</v>
      </c>
      <c r="R351" s="9">
        <v>0</v>
      </c>
      <c r="S351" s="10">
        <f t="shared" ref="S351" si="1135">SUM(O351:O351)*M350</f>
        <v>0</v>
      </c>
      <c r="T351" s="10">
        <f t="shared" ref="T351" si="1136">SUM(P351:P351)*M350</f>
        <v>0</v>
      </c>
      <c r="U351" s="10">
        <f t="shared" ref="U351" si="1137">SUM(Q351:Q351)*M350</f>
        <v>0</v>
      </c>
      <c r="V351" s="10">
        <f t="shared" ref="V351" si="1138">SUM(R351:R351)*M350</f>
        <v>0</v>
      </c>
      <c r="W351" s="11">
        <f t="shared" si="1133"/>
        <v>0</v>
      </c>
      <c r="X351" s="895"/>
      <c r="Y351" s="895"/>
      <c r="Z351" s="895"/>
      <c r="AA351" s="895"/>
      <c r="AB351" s="937"/>
      <c r="AC351" s="971"/>
      <c r="AD351" s="1144"/>
      <c r="AE351" s="103"/>
      <c r="AF351" s="587"/>
      <c r="AG351" s="523"/>
      <c r="AH351" s="518"/>
      <c r="AI351" s="972"/>
      <c r="AJ351" s="67"/>
    </row>
    <row r="352" spans="1:36" s="68" customFormat="1" ht="20.100000000000001" customHeight="1" x14ac:dyDescent="0.2">
      <c r="A352" s="310"/>
      <c r="B352" s="518"/>
      <c r="C352" s="520"/>
      <c r="D352" s="523"/>
      <c r="E352" s="526"/>
      <c r="F352" s="523" t="s">
        <v>833</v>
      </c>
      <c r="G352" s="558" t="s">
        <v>404</v>
      </c>
      <c r="H352" s="561"/>
      <c r="I352" s="570" t="s">
        <v>405</v>
      </c>
      <c r="J352" s="570" t="s">
        <v>406</v>
      </c>
      <c r="K352" s="573"/>
      <c r="L352" s="543" t="s">
        <v>407</v>
      </c>
      <c r="M352" s="545">
        <v>0.3</v>
      </c>
      <c r="N352" s="40" t="s">
        <v>32</v>
      </c>
      <c r="O352" s="43">
        <v>0</v>
      </c>
      <c r="P352" s="44">
        <v>1</v>
      </c>
      <c r="Q352" s="44">
        <v>1</v>
      </c>
      <c r="R352" s="45">
        <v>1</v>
      </c>
      <c r="S352" s="5">
        <f t="shared" ref="S352" si="1139">SUM(O352:O352)*M352</f>
        <v>0</v>
      </c>
      <c r="T352" s="5">
        <f t="shared" ref="T352" si="1140">SUM(P352:P352)*M352</f>
        <v>0.3</v>
      </c>
      <c r="U352" s="5">
        <f t="shared" ref="U352" si="1141">SUM(Q352:Q352)*M352</f>
        <v>0.3</v>
      </c>
      <c r="V352" s="5">
        <f t="shared" ref="V352" si="1142">SUM(R352:R352)*M352</f>
        <v>0.3</v>
      </c>
      <c r="W352" s="6">
        <f t="shared" ref="W352:W353" si="1143">MAX(S352:V352)</f>
        <v>0.3</v>
      </c>
      <c r="X352" s="893">
        <f>+S353+S355+S357</f>
        <v>0</v>
      </c>
      <c r="Y352" s="893">
        <f>+T353+T355+T357</f>
        <v>0</v>
      </c>
      <c r="Z352" s="893">
        <f>+U353+U355+U357</f>
        <v>0</v>
      </c>
      <c r="AA352" s="893">
        <f>+V353+V355+V357</f>
        <v>0</v>
      </c>
      <c r="AB352" s="935">
        <f>MAX(X352:AA357)</f>
        <v>0</v>
      </c>
      <c r="AC352" s="971"/>
      <c r="AD352" s="1144"/>
      <c r="AE352" s="101" t="str">
        <f t="shared" ref="AE352" si="1144">+IF(P353&gt;P352,"SUPERADA",IF(P353=P352,"EQUILIBRADA",IF(P353&lt;P352,"PARA MEJORAR")))</f>
        <v>PARA MEJORAR</v>
      </c>
      <c r="AF352" s="558"/>
      <c r="AG352" s="523"/>
      <c r="AH352" s="518"/>
      <c r="AI352" s="972"/>
      <c r="AJ352" s="67"/>
    </row>
    <row r="353" spans="1:36" s="68" customFormat="1" ht="20.100000000000001" customHeight="1" thickBot="1" x14ac:dyDescent="0.25">
      <c r="A353" s="310"/>
      <c r="B353" s="518"/>
      <c r="C353" s="520"/>
      <c r="D353" s="523"/>
      <c r="E353" s="526"/>
      <c r="F353" s="523"/>
      <c r="G353" s="559"/>
      <c r="H353" s="562"/>
      <c r="I353" s="571"/>
      <c r="J353" s="571"/>
      <c r="K353" s="574"/>
      <c r="L353" s="544"/>
      <c r="M353" s="507"/>
      <c r="N353" s="41" t="s">
        <v>34</v>
      </c>
      <c r="O353" s="46">
        <v>0</v>
      </c>
      <c r="P353" s="8">
        <v>0</v>
      </c>
      <c r="Q353" s="8">
        <v>0</v>
      </c>
      <c r="R353" s="9">
        <v>0</v>
      </c>
      <c r="S353" s="10">
        <f t="shared" ref="S353" si="1145">SUM(O353:O353)*M352</f>
        <v>0</v>
      </c>
      <c r="T353" s="10">
        <f t="shared" ref="T353" si="1146">SUM(P353:P353)*M352</f>
        <v>0</v>
      </c>
      <c r="U353" s="10">
        <f t="shared" ref="U353" si="1147">SUM(Q353:Q353)*M352</f>
        <v>0</v>
      </c>
      <c r="V353" s="10">
        <f t="shared" ref="V353" si="1148">SUM(R353:R353)*M352</f>
        <v>0</v>
      </c>
      <c r="W353" s="11">
        <f t="shared" si="1143"/>
        <v>0</v>
      </c>
      <c r="X353" s="894"/>
      <c r="Y353" s="894"/>
      <c r="Z353" s="894"/>
      <c r="AA353" s="894"/>
      <c r="AB353" s="936"/>
      <c r="AC353" s="971"/>
      <c r="AD353" s="1144"/>
      <c r="AE353" s="103"/>
      <c r="AF353" s="559"/>
      <c r="AG353" s="523"/>
      <c r="AH353" s="518"/>
      <c r="AI353" s="972"/>
      <c r="AJ353" s="67"/>
    </row>
    <row r="354" spans="1:36" s="68" customFormat="1" ht="20.100000000000001" customHeight="1" x14ac:dyDescent="0.2">
      <c r="A354" s="310"/>
      <c r="B354" s="518"/>
      <c r="C354" s="520"/>
      <c r="D354" s="523"/>
      <c r="E354" s="526"/>
      <c r="F354" s="523"/>
      <c r="G354" s="559"/>
      <c r="H354" s="562"/>
      <c r="I354" s="571"/>
      <c r="J354" s="571"/>
      <c r="K354" s="574"/>
      <c r="L354" s="544" t="s">
        <v>408</v>
      </c>
      <c r="M354" s="507">
        <v>0.5</v>
      </c>
      <c r="N354" s="40" t="s">
        <v>32</v>
      </c>
      <c r="O354" s="43">
        <v>0</v>
      </c>
      <c r="P354" s="44">
        <v>0.35</v>
      </c>
      <c r="Q354" s="44">
        <v>0.65</v>
      </c>
      <c r="R354" s="45">
        <v>1</v>
      </c>
      <c r="S354" s="5">
        <f t="shared" ref="S354" si="1149">SUM(O354:O354)*M354</f>
        <v>0</v>
      </c>
      <c r="T354" s="5">
        <f t="shared" ref="T354" si="1150">SUM(P354:P354)*M354</f>
        <v>0.17499999999999999</v>
      </c>
      <c r="U354" s="5">
        <f t="shared" ref="U354" si="1151">SUM(Q354:Q354)*M354</f>
        <v>0.32500000000000001</v>
      </c>
      <c r="V354" s="5">
        <f t="shared" ref="V354" si="1152">SUM(R354:R354)*M354</f>
        <v>0.5</v>
      </c>
      <c r="W354" s="6">
        <f t="shared" ref="W354:W355" si="1153">MAX(S354:V354)</f>
        <v>0.5</v>
      </c>
      <c r="X354" s="894"/>
      <c r="Y354" s="894"/>
      <c r="Z354" s="894"/>
      <c r="AA354" s="894"/>
      <c r="AB354" s="936"/>
      <c r="AC354" s="971"/>
      <c r="AD354" s="1144"/>
      <c r="AE354" s="101" t="str">
        <f t="shared" ref="AE354" si="1154">+IF(P355&gt;P354,"SUPERADA",IF(P355=P354,"EQUILIBRADA",IF(P355&lt;P354,"PARA MEJORAR")))</f>
        <v>PARA MEJORAR</v>
      </c>
      <c r="AF354" s="559"/>
      <c r="AG354" s="523"/>
      <c r="AH354" s="518"/>
      <c r="AI354" s="972"/>
      <c r="AJ354" s="67"/>
    </row>
    <row r="355" spans="1:36" s="68" customFormat="1" ht="20.100000000000001" customHeight="1" thickBot="1" x14ac:dyDescent="0.25">
      <c r="A355" s="310"/>
      <c r="B355" s="518"/>
      <c r="C355" s="520"/>
      <c r="D355" s="523"/>
      <c r="E355" s="526"/>
      <c r="F355" s="523"/>
      <c r="G355" s="559"/>
      <c r="H355" s="562"/>
      <c r="I355" s="571"/>
      <c r="J355" s="571"/>
      <c r="K355" s="574"/>
      <c r="L355" s="544"/>
      <c r="M355" s="507"/>
      <c r="N355" s="41" t="s">
        <v>34</v>
      </c>
      <c r="O355" s="46">
        <v>0</v>
      </c>
      <c r="P355" s="8">
        <v>0</v>
      </c>
      <c r="Q355" s="8">
        <v>0</v>
      </c>
      <c r="R355" s="9">
        <v>0</v>
      </c>
      <c r="S355" s="10">
        <f t="shared" ref="S355" si="1155">SUM(O355:O355)*M354</f>
        <v>0</v>
      </c>
      <c r="T355" s="10">
        <f t="shared" ref="T355" si="1156">SUM(P355:P355)*M354</f>
        <v>0</v>
      </c>
      <c r="U355" s="10">
        <f t="shared" ref="U355" si="1157">SUM(Q355:Q355)*M354</f>
        <v>0</v>
      </c>
      <c r="V355" s="10">
        <f t="shared" ref="V355" si="1158">SUM(R355:R355)*M354</f>
        <v>0</v>
      </c>
      <c r="W355" s="11">
        <f t="shared" si="1153"/>
        <v>0</v>
      </c>
      <c r="X355" s="894"/>
      <c r="Y355" s="894"/>
      <c r="Z355" s="894"/>
      <c r="AA355" s="894"/>
      <c r="AB355" s="936"/>
      <c r="AC355" s="971"/>
      <c r="AD355" s="1144"/>
      <c r="AE355" s="103"/>
      <c r="AF355" s="559"/>
      <c r="AG355" s="523"/>
      <c r="AH355" s="518"/>
      <c r="AI355" s="972"/>
      <c r="AJ355" s="67"/>
    </row>
    <row r="356" spans="1:36" s="68" customFormat="1" ht="20.100000000000001" customHeight="1" x14ac:dyDescent="0.2">
      <c r="A356" s="310"/>
      <c r="B356" s="518"/>
      <c r="C356" s="520"/>
      <c r="D356" s="523"/>
      <c r="E356" s="526"/>
      <c r="F356" s="523"/>
      <c r="G356" s="559"/>
      <c r="H356" s="562"/>
      <c r="I356" s="571"/>
      <c r="J356" s="571"/>
      <c r="K356" s="574"/>
      <c r="L356" s="544" t="s">
        <v>409</v>
      </c>
      <c r="M356" s="507">
        <v>0.2</v>
      </c>
      <c r="N356" s="40" t="s">
        <v>32</v>
      </c>
      <c r="O356" s="43">
        <v>0</v>
      </c>
      <c r="P356" s="44">
        <v>0.35</v>
      </c>
      <c r="Q356" s="44">
        <v>0.65</v>
      </c>
      <c r="R356" s="45">
        <v>1</v>
      </c>
      <c r="S356" s="5">
        <f t="shared" ref="S356" si="1159">SUM(O356:O356)*M356</f>
        <v>0</v>
      </c>
      <c r="T356" s="5">
        <f t="shared" ref="T356" si="1160">SUM(P356:P356)*M356</f>
        <v>6.9999999999999993E-2</v>
      </c>
      <c r="U356" s="5">
        <f t="shared" ref="U356" si="1161">SUM(Q356:Q356)*M356</f>
        <v>0.13</v>
      </c>
      <c r="V356" s="5">
        <f t="shared" ref="V356" si="1162">SUM(R356:R356)*M356</f>
        <v>0.2</v>
      </c>
      <c r="W356" s="6">
        <f t="shared" ref="W356:W357" si="1163">MAX(S356:V356)</f>
        <v>0.2</v>
      </c>
      <c r="X356" s="894"/>
      <c r="Y356" s="894"/>
      <c r="Z356" s="894"/>
      <c r="AA356" s="894"/>
      <c r="AB356" s="936"/>
      <c r="AC356" s="971"/>
      <c r="AD356" s="1144"/>
      <c r="AE356" s="101" t="str">
        <f t="shared" ref="AE356" si="1164">+IF(P357&gt;P356,"SUPERADA",IF(P357=P356,"EQUILIBRADA",IF(P357&lt;P356,"PARA MEJORAR")))</f>
        <v>PARA MEJORAR</v>
      </c>
      <c r="AF356" s="559"/>
      <c r="AG356" s="523"/>
      <c r="AH356" s="518"/>
      <c r="AI356" s="972"/>
      <c r="AJ356" s="67"/>
    </row>
    <row r="357" spans="1:36" s="68" customFormat="1" ht="20.100000000000001" customHeight="1" thickBot="1" x14ac:dyDescent="0.25">
      <c r="A357" s="310"/>
      <c r="B357" s="518"/>
      <c r="C357" s="520"/>
      <c r="D357" s="523"/>
      <c r="E357" s="526"/>
      <c r="F357" s="523"/>
      <c r="G357" s="560"/>
      <c r="H357" s="563"/>
      <c r="I357" s="572"/>
      <c r="J357" s="572"/>
      <c r="K357" s="575"/>
      <c r="L357" s="556"/>
      <c r="M357" s="557"/>
      <c r="N357" s="41" t="s">
        <v>34</v>
      </c>
      <c r="O357" s="46">
        <v>0</v>
      </c>
      <c r="P357" s="8">
        <v>0</v>
      </c>
      <c r="Q357" s="8">
        <v>0</v>
      </c>
      <c r="R357" s="9">
        <v>0</v>
      </c>
      <c r="S357" s="10">
        <f t="shared" ref="S357" si="1165">SUM(O357:O357)*M356</f>
        <v>0</v>
      </c>
      <c r="T357" s="10">
        <f t="shared" ref="T357" si="1166">SUM(P357:P357)*M356</f>
        <v>0</v>
      </c>
      <c r="U357" s="10">
        <f t="shared" ref="U357" si="1167">SUM(Q357:Q357)*M356</f>
        <v>0</v>
      </c>
      <c r="V357" s="10">
        <f t="shared" ref="V357" si="1168">SUM(R357:R357)*M356</f>
        <v>0</v>
      </c>
      <c r="W357" s="11">
        <f t="shared" si="1163"/>
        <v>0</v>
      </c>
      <c r="X357" s="895"/>
      <c r="Y357" s="895"/>
      <c r="Z357" s="895"/>
      <c r="AA357" s="895"/>
      <c r="AB357" s="937"/>
      <c r="AC357" s="971"/>
      <c r="AD357" s="1144"/>
      <c r="AE357" s="103"/>
      <c r="AF357" s="560"/>
      <c r="AG357" s="523"/>
      <c r="AH357" s="518"/>
      <c r="AI357" s="972"/>
      <c r="AJ357" s="67"/>
    </row>
    <row r="358" spans="1:36" s="68" customFormat="1" ht="20.100000000000001" customHeight="1" x14ac:dyDescent="0.2">
      <c r="A358" s="310"/>
      <c r="B358" s="518"/>
      <c r="C358" s="520"/>
      <c r="D358" s="523"/>
      <c r="E358" s="526"/>
      <c r="F358" s="523"/>
      <c r="G358" s="558" t="s">
        <v>410</v>
      </c>
      <c r="H358" s="561"/>
      <c r="I358" s="570" t="s">
        <v>411</v>
      </c>
      <c r="J358" s="570" t="s">
        <v>412</v>
      </c>
      <c r="K358" s="567"/>
      <c r="L358" s="579" t="s">
        <v>413</v>
      </c>
      <c r="M358" s="580">
        <v>0.2</v>
      </c>
      <c r="N358" s="40" t="s">
        <v>32</v>
      </c>
      <c r="O358" s="43">
        <v>1</v>
      </c>
      <c r="P358" s="44">
        <v>1</v>
      </c>
      <c r="Q358" s="44">
        <v>1</v>
      </c>
      <c r="R358" s="45">
        <v>1</v>
      </c>
      <c r="S358" s="5">
        <f t="shared" ref="S358" si="1169">SUM(O358:O358)*M358</f>
        <v>0.2</v>
      </c>
      <c r="T358" s="5">
        <f t="shared" ref="T358" si="1170">SUM(P358:P358)*M358</f>
        <v>0.2</v>
      </c>
      <c r="U358" s="5">
        <f t="shared" ref="U358" si="1171">SUM(Q358:Q358)*M358</f>
        <v>0.2</v>
      </c>
      <c r="V358" s="5">
        <f t="shared" ref="V358" si="1172">SUM(R358:R358)*M358</f>
        <v>0.2</v>
      </c>
      <c r="W358" s="6">
        <f t="shared" ref="W358:W359" si="1173">MAX(S358:V358)</f>
        <v>0.2</v>
      </c>
      <c r="X358" s="893">
        <f>+S359+S361+S363</f>
        <v>0</v>
      </c>
      <c r="Y358" s="893">
        <f>+T359+T361+T363</f>
        <v>0</v>
      </c>
      <c r="Z358" s="893">
        <f>+U359+U361+U363</f>
        <v>0</v>
      </c>
      <c r="AA358" s="893">
        <f>+V359+V361+V363</f>
        <v>0</v>
      </c>
      <c r="AB358" s="935">
        <f>MAX(X358:AA363)</f>
        <v>0</v>
      </c>
      <c r="AC358" s="971"/>
      <c r="AD358" s="1144"/>
      <c r="AE358" s="101" t="str">
        <f t="shared" ref="AE358" si="1174">+IF(P359&gt;P358,"SUPERADA",IF(P359=P358,"EQUILIBRADA",IF(P359&lt;P358,"PARA MEJORAR")))</f>
        <v>PARA MEJORAR</v>
      </c>
      <c r="AF358" s="558"/>
      <c r="AG358" s="523"/>
      <c r="AH358" s="518"/>
      <c r="AI358" s="972"/>
      <c r="AJ358" s="67"/>
    </row>
    <row r="359" spans="1:36" s="68" customFormat="1" ht="20.100000000000001" customHeight="1" thickBot="1" x14ac:dyDescent="0.25">
      <c r="A359" s="310"/>
      <c r="B359" s="518"/>
      <c r="C359" s="520"/>
      <c r="D359" s="523"/>
      <c r="E359" s="526"/>
      <c r="F359" s="523"/>
      <c r="G359" s="559"/>
      <c r="H359" s="562"/>
      <c r="I359" s="571"/>
      <c r="J359" s="571"/>
      <c r="K359" s="568"/>
      <c r="L359" s="546"/>
      <c r="M359" s="547"/>
      <c r="N359" s="41" t="s">
        <v>34</v>
      </c>
      <c r="O359" s="46">
        <v>0</v>
      </c>
      <c r="P359" s="8">
        <v>0</v>
      </c>
      <c r="Q359" s="8">
        <v>0</v>
      </c>
      <c r="R359" s="9">
        <v>0</v>
      </c>
      <c r="S359" s="10">
        <f t="shared" ref="S359" si="1175">SUM(O359:O359)*M358</f>
        <v>0</v>
      </c>
      <c r="T359" s="10">
        <f t="shared" ref="T359" si="1176">SUM(P359:P359)*M358</f>
        <v>0</v>
      </c>
      <c r="U359" s="10">
        <f t="shared" ref="U359" si="1177">SUM(Q359:Q359)*M358</f>
        <v>0</v>
      </c>
      <c r="V359" s="10">
        <f t="shared" ref="V359" si="1178">SUM(R359:R359)*M358</f>
        <v>0</v>
      </c>
      <c r="W359" s="11">
        <f t="shared" si="1173"/>
        <v>0</v>
      </c>
      <c r="X359" s="894"/>
      <c r="Y359" s="894"/>
      <c r="Z359" s="894"/>
      <c r="AA359" s="894"/>
      <c r="AB359" s="936"/>
      <c r="AC359" s="971"/>
      <c r="AD359" s="1144"/>
      <c r="AE359" s="103"/>
      <c r="AF359" s="559"/>
      <c r="AG359" s="523"/>
      <c r="AH359" s="518"/>
      <c r="AI359" s="972"/>
      <c r="AJ359" s="67"/>
    </row>
    <row r="360" spans="1:36" s="68" customFormat="1" ht="20.100000000000001" customHeight="1" x14ac:dyDescent="0.2">
      <c r="A360" s="310"/>
      <c r="B360" s="518"/>
      <c r="C360" s="520"/>
      <c r="D360" s="523"/>
      <c r="E360" s="526"/>
      <c r="F360" s="523"/>
      <c r="G360" s="559"/>
      <c r="H360" s="562"/>
      <c r="I360" s="571"/>
      <c r="J360" s="571"/>
      <c r="K360" s="568"/>
      <c r="L360" s="505" t="s">
        <v>414</v>
      </c>
      <c r="M360" s="508">
        <v>0.4</v>
      </c>
      <c r="N360" s="40" t="s">
        <v>32</v>
      </c>
      <c r="O360" s="43">
        <v>0</v>
      </c>
      <c r="P360" s="44">
        <v>0.5</v>
      </c>
      <c r="Q360" s="44">
        <v>1</v>
      </c>
      <c r="R360" s="45">
        <v>1</v>
      </c>
      <c r="S360" s="5">
        <f t="shared" ref="S360" si="1179">SUM(O360:O360)*M360</f>
        <v>0</v>
      </c>
      <c r="T360" s="5">
        <f t="shared" ref="T360" si="1180">SUM(P360:P360)*M360</f>
        <v>0.2</v>
      </c>
      <c r="U360" s="5">
        <f t="shared" ref="U360" si="1181">SUM(Q360:Q360)*M360</f>
        <v>0.4</v>
      </c>
      <c r="V360" s="5">
        <f t="shared" ref="V360" si="1182">SUM(R360:R360)*M360</f>
        <v>0.4</v>
      </c>
      <c r="W360" s="6">
        <f t="shared" ref="W360:W361" si="1183">MAX(S360:V360)</f>
        <v>0.4</v>
      </c>
      <c r="X360" s="894"/>
      <c r="Y360" s="894"/>
      <c r="Z360" s="894"/>
      <c r="AA360" s="894"/>
      <c r="AB360" s="936"/>
      <c r="AC360" s="971"/>
      <c r="AD360" s="1144"/>
      <c r="AE360" s="101" t="str">
        <f t="shared" ref="AE360" si="1184">+IF(P361&gt;P360,"SUPERADA",IF(P361=P360,"EQUILIBRADA",IF(P361&lt;P360,"PARA MEJORAR")))</f>
        <v>PARA MEJORAR</v>
      </c>
      <c r="AF360" s="559"/>
      <c r="AG360" s="523"/>
      <c r="AH360" s="518"/>
      <c r="AI360" s="972"/>
      <c r="AJ360" s="67"/>
    </row>
    <row r="361" spans="1:36" s="68" customFormat="1" ht="20.100000000000001" customHeight="1" thickBot="1" x14ac:dyDescent="0.25">
      <c r="A361" s="310"/>
      <c r="B361" s="518"/>
      <c r="C361" s="520"/>
      <c r="D361" s="523"/>
      <c r="E361" s="526"/>
      <c r="F361" s="523"/>
      <c r="G361" s="559"/>
      <c r="H361" s="562"/>
      <c r="I361" s="571"/>
      <c r="J361" s="571"/>
      <c r="K361" s="568"/>
      <c r="L361" s="546"/>
      <c r="M361" s="547"/>
      <c r="N361" s="41" t="s">
        <v>34</v>
      </c>
      <c r="O361" s="46">
        <v>0</v>
      </c>
      <c r="P361" s="8">
        <v>0</v>
      </c>
      <c r="Q361" s="8">
        <v>0</v>
      </c>
      <c r="R361" s="9">
        <v>0</v>
      </c>
      <c r="S361" s="10">
        <f t="shared" ref="S361" si="1185">SUM(O361:O361)*M360</f>
        <v>0</v>
      </c>
      <c r="T361" s="10">
        <f t="shared" ref="T361" si="1186">SUM(P361:P361)*M360</f>
        <v>0</v>
      </c>
      <c r="U361" s="10">
        <f t="shared" ref="U361" si="1187">SUM(Q361:Q361)*M360</f>
        <v>0</v>
      </c>
      <c r="V361" s="10">
        <f t="shared" ref="V361" si="1188">SUM(R361:R361)*M360</f>
        <v>0</v>
      </c>
      <c r="W361" s="11">
        <f t="shared" si="1183"/>
        <v>0</v>
      </c>
      <c r="X361" s="894"/>
      <c r="Y361" s="894"/>
      <c r="Z361" s="894"/>
      <c r="AA361" s="894"/>
      <c r="AB361" s="936"/>
      <c r="AC361" s="971"/>
      <c r="AD361" s="1144"/>
      <c r="AE361" s="103"/>
      <c r="AF361" s="559"/>
      <c r="AG361" s="523"/>
      <c r="AH361" s="518"/>
      <c r="AI361" s="972"/>
      <c r="AJ361" s="67"/>
    </row>
    <row r="362" spans="1:36" s="68" customFormat="1" ht="20.100000000000001" customHeight="1" x14ac:dyDescent="0.2">
      <c r="A362" s="310"/>
      <c r="B362" s="518"/>
      <c r="C362" s="520"/>
      <c r="D362" s="523"/>
      <c r="E362" s="526"/>
      <c r="F362" s="523"/>
      <c r="G362" s="559"/>
      <c r="H362" s="562"/>
      <c r="I362" s="571"/>
      <c r="J362" s="571"/>
      <c r="K362" s="568"/>
      <c r="L362" s="505" t="s">
        <v>415</v>
      </c>
      <c r="M362" s="508">
        <v>0.4</v>
      </c>
      <c r="N362" s="40" t="s">
        <v>32</v>
      </c>
      <c r="O362" s="43">
        <v>0</v>
      </c>
      <c r="P362" s="44">
        <v>0</v>
      </c>
      <c r="Q362" s="44">
        <v>0.5</v>
      </c>
      <c r="R362" s="45">
        <v>1</v>
      </c>
      <c r="S362" s="5">
        <f t="shared" ref="S362" si="1189">SUM(O362:O362)*M362</f>
        <v>0</v>
      </c>
      <c r="T362" s="5">
        <f t="shared" ref="T362" si="1190">SUM(P362:P362)*M362</f>
        <v>0</v>
      </c>
      <c r="U362" s="5">
        <f t="shared" ref="U362" si="1191">SUM(Q362:Q362)*M362</f>
        <v>0.2</v>
      </c>
      <c r="V362" s="5">
        <f t="shared" ref="V362" si="1192">SUM(R362:R362)*M362</f>
        <v>0.4</v>
      </c>
      <c r="W362" s="6">
        <f t="shared" ref="W362:W363" si="1193">MAX(S362:V362)</f>
        <v>0.4</v>
      </c>
      <c r="X362" s="894"/>
      <c r="Y362" s="894"/>
      <c r="Z362" s="894"/>
      <c r="AA362" s="894"/>
      <c r="AB362" s="936"/>
      <c r="AC362" s="971"/>
      <c r="AD362" s="1144"/>
      <c r="AE362" s="101" t="str">
        <f t="shared" ref="AE362" si="1194">+IF(P363&gt;P362,"SUPERADA",IF(P363=P362,"EQUILIBRADA",IF(P363&lt;P362,"PARA MEJORAR")))</f>
        <v>EQUILIBRADA</v>
      </c>
      <c r="AF362" s="559"/>
      <c r="AG362" s="523"/>
      <c r="AH362" s="518"/>
      <c r="AI362" s="972"/>
      <c r="AJ362" s="67"/>
    </row>
    <row r="363" spans="1:36" s="68" customFormat="1" ht="20.100000000000001" customHeight="1" thickBot="1" x14ac:dyDescent="0.25">
      <c r="A363" s="310"/>
      <c r="B363" s="518"/>
      <c r="C363" s="520"/>
      <c r="D363" s="523"/>
      <c r="E363" s="527"/>
      <c r="F363" s="524"/>
      <c r="G363" s="560"/>
      <c r="H363" s="563"/>
      <c r="I363" s="572"/>
      <c r="J363" s="572"/>
      <c r="K363" s="569"/>
      <c r="L363" s="581"/>
      <c r="M363" s="582"/>
      <c r="N363" s="41" t="s">
        <v>34</v>
      </c>
      <c r="O363" s="46">
        <v>0</v>
      </c>
      <c r="P363" s="8">
        <v>0</v>
      </c>
      <c r="Q363" s="8">
        <v>0</v>
      </c>
      <c r="R363" s="9">
        <v>0</v>
      </c>
      <c r="S363" s="10">
        <f t="shared" ref="S363" si="1195">SUM(O363:O363)*M362</f>
        <v>0</v>
      </c>
      <c r="T363" s="10">
        <f t="shared" ref="T363" si="1196">SUM(P363:P363)*M362</f>
        <v>0</v>
      </c>
      <c r="U363" s="10">
        <f t="shared" ref="U363" si="1197">SUM(Q363:Q363)*M362</f>
        <v>0</v>
      </c>
      <c r="V363" s="10">
        <f t="shared" ref="V363" si="1198">SUM(R363:R363)*M362</f>
        <v>0</v>
      </c>
      <c r="W363" s="11">
        <f t="shared" si="1193"/>
        <v>0</v>
      </c>
      <c r="X363" s="895"/>
      <c r="Y363" s="895"/>
      <c r="Z363" s="895"/>
      <c r="AA363" s="895"/>
      <c r="AB363" s="937"/>
      <c r="AC363" s="971"/>
      <c r="AD363" s="1144"/>
      <c r="AE363" s="103"/>
      <c r="AF363" s="560"/>
      <c r="AG363" s="523"/>
      <c r="AH363" s="518"/>
      <c r="AI363" s="972"/>
      <c r="AJ363" s="67"/>
    </row>
    <row r="364" spans="1:36" s="68" customFormat="1" ht="20.100000000000001" customHeight="1" x14ac:dyDescent="0.2">
      <c r="A364" s="310"/>
      <c r="B364" s="518"/>
      <c r="C364" s="520"/>
      <c r="D364" s="523"/>
      <c r="E364" s="525"/>
      <c r="F364" s="522" t="s">
        <v>416</v>
      </c>
      <c r="G364" s="576" t="s">
        <v>417</v>
      </c>
      <c r="H364" s="561"/>
      <c r="I364" s="570" t="s">
        <v>418</v>
      </c>
      <c r="J364" s="570" t="s">
        <v>419</v>
      </c>
      <c r="K364" s="567"/>
      <c r="L364" s="579" t="s">
        <v>420</v>
      </c>
      <c r="M364" s="580">
        <v>0.2</v>
      </c>
      <c r="N364" s="40" t="s">
        <v>32</v>
      </c>
      <c r="O364" s="43">
        <v>1</v>
      </c>
      <c r="P364" s="44">
        <v>1</v>
      </c>
      <c r="Q364" s="44">
        <v>1</v>
      </c>
      <c r="R364" s="45">
        <v>1</v>
      </c>
      <c r="S364" s="5">
        <f t="shared" ref="S364" si="1199">SUM(O364:O364)*M364</f>
        <v>0.2</v>
      </c>
      <c r="T364" s="5">
        <f t="shared" ref="T364" si="1200">SUM(P364:P364)*M364</f>
        <v>0.2</v>
      </c>
      <c r="U364" s="5">
        <f t="shared" ref="U364" si="1201">SUM(Q364:Q364)*M364</f>
        <v>0.2</v>
      </c>
      <c r="V364" s="5">
        <f t="shared" ref="V364" si="1202">SUM(R364:R364)*M364</f>
        <v>0.2</v>
      </c>
      <c r="W364" s="6">
        <f t="shared" ref="W364:W365" si="1203">MAX(S364:V364)</f>
        <v>0.2</v>
      </c>
      <c r="X364" s="896">
        <f>+S365+S367+S369+S371+S373</f>
        <v>0</v>
      </c>
      <c r="Y364" s="896">
        <f>+T365+T367+T369+T371+T373</f>
        <v>0</v>
      </c>
      <c r="Z364" s="896">
        <f>+U365+U367+U369+U371+U373</f>
        <v>0</v>
      </c>
      <c r="AA364" s="896">
        <f>+V365+V367+V369+V371+V373</f>
        <v>0</v>
      </c>
      <c r="AB364" s="943">
        <f>MAX(X364:AA373)</f>
        <v>0</v>
      </c>
      <c r="AC364" s="971"/>
      <c r="AD364" s="1144"/>
      <c r="AE364" s="101" t="str">
        <f t="shared" ref="AE364" si="1204">+IF(P365&gt;P364,"SUPERADA",IF(P365=P364,"EQUILIBRADA",IF(P365&lt;P364,"PARA MEJORAR")))</f>
        <v>PARA MEJORAR</v>
      </c>
      <c r="AF364" s="576"/>
      <c r="AG364" s="523"/>
      <c r="AH364" s="518"/>
      <c r="AI364" s="972"/>
      <c r="AJ364" s="67"/>
    </row>
    <row r="365" spans="1:36" s="68" customFormat="1" ht="20.100000000000001" customHeight="1" thickBot="1" x14ac:dyDescent="0.25">
      <c r="A365" s="310"/>
      <c r="B365" s="518"/>
      <c r="C365" s="520"/>
      <c r="D365" s="523"/>
      <c r="E365" s="526"/>
      <c r="F365" s="523"/>
      <c r="G365" s="577"/>
      <c r="H365" s="562"/>
      <c r="I365" s="571"/>
      <c r="J365" s="571"/>
      <c r="K365" s="568"/>
      <c r="L365" s="546"/>
      <c r="M365" s="547"/>
      <c r="N365" s="41" t="s">
        <v>34</v>
      </c>
      <c r="O365" s="46">
        <v>0</v>
      </c>
      <c r="P365" s="8">
        <v>0</v>
      </c>
      <c r="Q365" s="8">
        <v>0</v>
      </c>
      <c r="R365" s="9">
        <v>0</v>
      </c>
      <c r="S365" s="10">
        <f t="shared" ref="S365" si="1205">SUM(O365:O365)*M364</f>
        <v>0</v>
      </c>
      <c r="T365" s="10">
        <f t="shared" ref="T365" si="1206">SUM(P365:P365)*M364</f>
        <v>0</v>
      </c>
      <c r="U365" s="10">
        <f t="shared" ref="U365" si="1207">SUM(Q365:Q365)*M364</f>
        <v>0</v>
      </c>
      <c r="V365" s="10">
        <f t="shared" ref="V365" si="1208">SUM(R365:R365)*M364</f>
        <v>0</v>
      </c>
      <c r="W365" s="11">
        <f t="shared" si="1203"/>
        <v>0</v>
      </c>
      <c r="X365" s="897"/>
      <c r="Y365" s="897"/>
      <c r="Z365" s="897"/>
      <c r="AA365" s="897"/>
      <c r="AB365" s="944"/>
      <c r="AC365" s="971"/>
      <c r="AD365" s="1144"/>
      <c r="AE365" s="103"/>
      <c r="AF365" s="577"/>
      <c r="AG365" s="523"/>
      <c r="AH365" s="518"/>
      <c r="AI365" s="972"/>
      <c r="AJ365" s="67"/>
    </row>
    <row r="366" spans="1:36" s="68" customFormat="1" ht="20.100000000000001" customHeight="1" x14ac:dyDescent="0.2">
      <c r="A366" s="310"/>
      <c r="B366" s="518"/>
      <c r="C366" s="520"/>
      <c r="D366" s="523"/>
      <c r="E366" s="526"/>
      <c r="F366" s="523"/>
      <c r="G366" s="577"/>
      <c r="H366" s="562"/>
      <c r="I366" s="571"/>
      <c r="J366" s="571"/>
      <c r="K366" s="568"/>
      <c r="L366" s="505" t="s">
        <v>421</v>
      </c>
      <c r="M366" s="508">
        <v>0.4</v>
      </c>
      <c r="N366" s="40" t="s">
        <v>32</v>
      </c>
      <c r="O366" s="43">
        <v>0</v>
      </c>
      <c r="P366" s="44">
        <v>0.3</v>
      </c>
      <c r="Q366" s="44">
        <v>0.7</v>
      </c>
      <c r="R366" s="45">
        <v>1</v>
      </c>
      <c r="S366" s="5">
        <f t="shared" ref="S366" si="1209">SUM(O366:O366)*M366</f>
        <v>0</v>
      </c>
      <c r="T366" s="5">
        <f t="shared" ref="T366" si="1210">SUM(P366:P366)*M366</f>
        <v>0.12</v>
      </c>
      <c r="U366" s="5">
        <f t="shared" ref="U366" si="1211">SUM(Q366:Q366)*M366</f>
        <v>0.27999999999999997</v>
      </c>
      <c r="V366" s="5">
        <f t="shared" ref="V366" si="1212">SUM(R366:R366)*M366</f>
        <v>0.4</v>
      </c>
      <c r="W366" s="6">
        <f t="shared" ref="W366:W367" si="1213">MAX(S366:V366)</f>
        <v>0.4</v>
      </c>
      <c r="X366" s="897"/>
      <c r="Y366" s="897"/>
      <c r="Z366" s="897"/>
      <c r="AA366" s="897"/>
      <c r="AB366" s="944"/>
      <c r="AC366" s="971"/>
      <c r="AD366" s="1144"/>
      <c r="AE366" s="101" t="str">
        <f t="shared" ref="AE366" si="1214">+IF(P367&gt;P366,"SUPERADA",IF(P367=P366,"EQUILIBRADA",IF(P367&lt;P366,"PARA MEJORAR")))</f>
        <v>PARA MEJORAR</v>
      </c>
      <c r="AF366" s="577"/>
      <c r="AG366" s="523"/>
      <c r="AH366" s="518"/>
      <c r="AI366" s="972"/>
      <c r="AJ366" s="67"/>
    </row>
    <row r="367" spans="1:36" s="68" customFormat="1" ht="20.100000000000001" customHeight="1" thickBot="1" x14ac:dyDescent="0.25">
      <c r="A367" s="310"/>
      <c r="B367" s="518"/>
      <c r="C367" s="520"/>
      <c r="D367" s="523"/>
      <c r="E367" s="526"/>
      <c r="F367" s="523"/>
      <c r="G367" s="577"/>
      <c r="H367" s="562"/>
      <c r="I367" s="571"/>
      <c r="J367" s="571"/>
      <c r="K367" s="568"/>
      <c r="L367" s="546"/>
      <c r="M367" s="547"/>
      <c r="N367" s="41" t="s">
        <v>34</v>
      </c>
      <c r="O367" s="46">
        <v>0</v>
      </c>
      <c r="P367" s="8">
        <v>0</v>
      </c>
      <c r="Q367" s="8">
        <v>0</v>
      </c>
      <c r="R367" s="9">
        <v>0</v>
      </c>
      <c r="S367" s="10">
        <f t="shared" ref="S367" si="1215">SUM(O367:O367)*M366</f>
        <v>0</v>
      </c>
      <c r="T367" s="10">
        <f t="shared" ref="T367" si="1216">SUM(P367:P367)*M366</f>
        <v>0</v>
      </c>
      <c r="U367" s="10">
        <f t="shared" ref="U367" si="1217">SUM(Q367:Q367)*M366</f>
        <v>0</v>
      </c>
      <c r="V367" s="10">
        <f t="shared" ref="V367" si="1218">SUM(R367:R367)*M366</f>
        <v>0</v>
      </c>
      <c r="W367" s="11">
        <f t="shared" si="1213"/>
        <v>0</v>
      </c>
      <c r="X367" s="897"/>
      <c r="Y367" s="897"/>
      <c r="Z367" s="897"/>
      <c r="AA367" s="897"/>
      <c r="AB367" s="944"/>
      <c r="AC367" s="971"/>
      <c r="AD367" s="1144"/>
      <c r="AE367" s="103"/>
      <c r="AF367" s="577"/>
      <c r="AG367" s="523"/>
      <c r="AH367" s="518"/>
      <c r="AI367" s="972"/>
      <c r="AJ367" s="67"/>
    </row>
    <row r="368" spans="1:36" s="68" customFormat="1" ht="20.100000000000001" customHeight="1" x14ac:dyDescent="0.2">
      <c r="A368" s="310"/>
      <c r="B368" s="518"/>
      <c r="C368" s="520"/>
      <c r="D368" s="523"/>
      <c r="E368" s="526"/>
      <c r="F368" s="523"/>
      <c r="G368" s="577"/>
      <c r="H368" s="562"/>
      <c r="I368" s="571"/>
      <c r="J368" s="571"/>
      <c r="K368" s="568"/>
      <c r="L368" s="505" t="s">
        <v>422</v>
      </c>
      <c r="M368" s="508">
        <v>0.2</v>
      </c>
      <c r="N368" s="40" t="s">
        <v>32</v>
      </c>
      <c r="O368" s="43">
        <v>0</v>
      </c>
      <c r="P368" s="44">
        <v>0.3</v>
      </c>
      <c r="Q368" s="44">
        <v>0.7</v>
      </c>
      <c r="R368" s="45">
        <v>1</v>
      </c>
      <c r="S368" s="5">
        <f t="shared" ref="S368" si="1219">SUM(O368:O368)*M368</f>
        <v>0</v>
      </c>
      <c r="T368" s="5">
        <f t="shared" ref="T368" si="1220">SUM(P368:P368)*M368</f>
        <v>0.06</v>
      </c>
      <c r="U368" s="5">
        <f t="shared" ref="U368" si="1221">SUM(Q368:Q368)*M368</f>
        <v>0.13999999999999999</v>
      </c>
      <c r="V368" s="5">
        <f t="shared" ref="V368" si="1222">SUM(R368:R368)*M368</f>
        <v>0.2</v>
      </c>
      <c r="W368" s="6">
        <f t="shared" ref="W368:W369" si="1223">MAX(S368:V368)</f>
        <v>0.2</v>
      </c>
      <c r="X368" s="897"/>
      <c r="Y368" s="897"/>
      <c r="Z368" s="897"/>
      <c r="AA368" s="897"/>
      <c r="AB368" s="944"/>
      <c r="AC368" s="971"/>
      <c r="AD368" s="1144"/>
      <c r="AE368" s="101" t="str">
        <f t="shared" ref="AE368" si="1224">+IF(P369&gt;P368,"SUPERADA",IF(P369=P368,"EQUILIBRADA",IF(P369&lt;P368,"PARA MEJORAR")))</f>
        <v>PARA MEJORAR</v>
      </c>
      <c r="AF368" s="577"/>
      <c r="AG368" s="523"/>
      <c r="AH368" s="518"/>
      <c r="AI368" s="972"/>
      <c r="AJ368" s="67"/>
    </row>
    <row r="369" spans="1:36" s="68" customFormat="1" ht="20.100000000000001" customHeight="1" thickBot="1" x14ac:dyDescent="0.25">
      <c r="A369" s="310"/>
      <c r="B369" s="518"/>
      <c r="C369" s="520"/>
      <c r="D369" s="523"/>
      <c r="E369" s="526"/>
      <c r="F369" s="523"/>
      <c r="G369" s="577"/>
      <c r="H369" s="562"/>
      <c r="I369" s="571"/>
      <c r="J369" s="571"/>
      <c r="K369" s="568"/>
      <c r="L369" s="546"/>
      <c r="M369" s="547"/>
      <c r="N369" s="41" t="s">
        <v>34</v>
      </c>
      <c r="O369" s="46">
        <v>0</v>
      </c>
      <c r="P369" s="8">
        <v>0</v>
      </c>
      <c r="Q369" s="8">
        <v>0</v>
      </c>
      <c r="R369" s="9">
        <v>0</v>
      </c>
      <c r="S369" s="10">
        <f t="shared" ref="S369" si="1225">SUM(O369:O369)*M368</f>
        <v>0</v>
      </c>
      <c r="T369" s="10">
        <f t="shared" ref="T369" si="1226">SUM(P369:P369)*M368</f>
        <v>0</v>
      </c>
      <c r="U369" s="10">
        <f t="shared" ref="U369" si="1227">SUM(Q369:Q369)*M368</f>
        <v>0</v>
      </c>
      <c r="V369" s="10">
        <f t="shared" ref="V369" si="1228">SUM(R369:R369)*M368</f>
        <v>0</v>
      </c>
      <c r="W369" s="11">
        <f t="shared" si="1223"/>
        <v>0</v>
      </c>
      <c r="X369" s="897"/>
      <c r="Y369" s="897"/>
      <c r="Z369" s="897"/>
      <c r="AA369" s="897"/>
      <c r="AB369" s="944"/>
      <c r="AC369" s="971"/>
      <c r="AD369" s="1144"/>
      <c r="AE369" s="103"/>
      <c r="AF369" s="577"/>
      <c r="AG369" s="523"/>
      <c r="AH369" s="518"/>
      <c r="AI369" s="972"/>
      <c r="AJ369" s="67"/>
    </row>
    <row r="370" spans="1:36" s="68" customFormat="1" ht="20.100000000000001" customHeight="1" x14ac:dyDescent="0.2">
      <c r="A370" s="310"/>
      <c r="B370" s="518"/>
      <c r="C370" s="520"/>
      <c r="D370" s="523"/>
      <c r="E370" s="526"/>
      <c r="F370" s="523"/>
      <c r="G370" s="577"/>
      <c r="H370" s="562"/>
      <c r="I370" s="571"/>
      <c r="J370" s="571"/>
      <c r="K370" s="568"/>
      <c r="L370" s="505" t="s">
        <v>423</v>
      </c>
      <c r="M370" s="508">
        <v>0.1</v>
      </c>
      <c r="N370" s="40" t="s">
        <v>32</v>
      </c>
      <c r="O370" s="43">
        <v>0</v>
      </c>
      <c r="P370" s="44">
        <v>0.3</v>
      </c>
      <c r="Q370" s="44">
        <v>0.7</v>
      </c>
      <c r="R370" s="45">
        <v>1</v>
      </c>
      <c r="S370" s="5">
        <f t="shared" ref="S370" si="1229">SUM(O370:O370)*M370</f>
        <v>0</v>
      </c>
      <c r="T370" s="5">
        <f t="shared" ref="T370" si="1230">SUM(P370:P370)*M370</f>
        <v>0.03</v>
      </c>
      <c r="U370" s="5">
        <f t="shared" ref="U370" si="1231">SUM(Q370:Q370)*M370</f>
        <v>6.9999999999999993E-2</v>
      </c>
      <c r="V370" s="5">
        <f t="shared" ref="V370" si="1232">SUM(R370:R370)*M370</f>
        <v>0.1</v>
      </c>
      <c r="W370" s="6">
        <f t="shared" ref="W370:W371" si="1233">MAX(S370:V370)</f>
        <v>0.1</v>
      </c>
      <c r="X370" s="897"/>
      <c r="Y370" s="897"/>
      <c r="Z370" s="897"/>
      <c r="AA370" s="897"/>
      <c r="AB370" s="944"/>
      <c r="AC370" s="971"/>
      <c r="AD370" s="1144"/>
      <c r="AE370" s="101" t="str">
        <f t="shared" ref="AE370" si="1234">+IF(P371&gt;P370,"SUPERADA",IF(P371=P370,"EQUILIBRADA",IF(P371&lt;P370,"PARA MEJORAR")))</f>
        <v>PARA MEJORAR</v>
      </c>
      <c r="AF370" s="577"/>
      <c r="AG370" s="523"/>
      <c r="AH370" s="518"/>
      <c r="AI370" s="972"/>
      <c r="AJ370" s="67"/>
    </row>
    <row r="371" spans="1:36" s="68" customFormat="1" ht="20.100000000000001" customHeight="1" thickBot="1" x14ac:dyDescent="0.25">
      <c r="A371" s="310"/>
      <c r="B371" s="518"/>
      <c r="C371" s="520"/>
      <c r="D371" s="523"/>
      <c r="E371" s="526"/>
      <c r="F371" s="523"/>
      <c r="G371" s="577"/>
      <c r="H371" s="562"/>
      <c r="I371" s="571"/>
      <c r="J371" s="571"/>
      <c r="K371" s="568"/>
      <c r="L371" s="546"/>
      <c r="M371" s="547"/>
      <c r="N371" s="41" t="s">
        <v>34</v>
      </c>
      <c r="O371" s="46">
        <v>0</v>
      </c>
      <c r="P371" s="8">
        <v>0</v>
      </c>
      <c r="Q371" s="8">
        <v>0</v>
      </c>
      <c r="R371" s="9">
        <v>0</v>
      </c>
      <c r="S371" s="10">
        <f t="shared" ref="S371" si="1235">SUM(O371:O371)*M370</f>
        <v>0</v>
      </c>
      <c r="T371" s="10">
        <f t="shared" ref="T371" si="1236">SUM(P371:P371)*M370</f>
        <v>0</v>
      </c>
      <c r="U371" s="10">
        <f t="shared" ref="U371" si="1237">SUM(Q371:Q371)*M370</f>
        <v>0</v>
      </c>
      <c r="V371" s="10">
        <f t="shared" ref="V371" si="1238">SUM(R371:R371)*M370</f>
        <v>0</v>
      </c>
      <c r="W371" s="11">
        <f t="shared" si="1233"/>
        <v>0</v>
      </c>
      <c r="X371" s="897"/>
      <c r="Y371" s="897"/>
      <c r="Z371" s="897"/>
      <c r="AA371" s="897"/>
      <c r="AB371" s="944"/>
      <c r="AC371" s="971"/>
      <c r="AD371" s="1144"/>
      <c r="AE371" s="103"/>
      <c r="AF371" s="577"/>
      <c r="AG371" s="523"/>
      <c r="AH371" s="518"/>
      <c r="AI371" s="972"/>
      <c r="AJ371" s="67"/>
    </row>
    <row r="372" spans="1:36" s="68" customFormat="1" ht="20.100000000000001" customHeight="1" x14ac:dyDescent="0.2">
      <c r="A372" s="310"/>
      <c r="B372" s="518"/>
      <c r="C372" s="520"/>
      <c r="D372" s="523"/>
      <c r="E372" s="526"/>
      <c r="F372" s="523"/>
      <c r="G372" s="577"/>
      <c r="H372" s="562"/>
      <c r="I372" s="571"/>
      <c r="J372" s="571"/>
      <c r="K372" s="568"/>
      <c r="L372" s="505" t="s">
        <v>424</v>
      </c>
      <c r="M372" s="508">
        <v>0.1</v>
      </c>
      <c r="N372" s="40" t="s">
        <v>32</v>
      </c>
      <c r="O372" s="43">
        <v>0</v>
      </c>
      <c r="P372" s="44">
        <v>0.3</v>
      </c>
      <c r="Q372" s="44">
        <v>0.7</v>
      </c>
      <c r="R372" s="45">
        <v>1</v>
      </c>
      <c r="S372" s="5">
        <f t="shared" ref="S372" si="1239">SUM(O372:O372)*M372</f>
        <v>0</v>
      </c>
      <c r="T372" s="5">
        <f t="shared" ref="T372" si="1240">SUM(P372:P372)*M372</f>
        <v>0.03</v>
      </c>
      <c r="U372" s="5">
        <f t="shared" ref="U372" si="1241">SUM(Q372:Q372)*M372</f>
        <v>6.9999999999999993E-2</v>
      </c>
      <c r="V372" s="5">
        <f t="shared" ref="V372" si="1242">SUM(R372:R372)*M372</f>
        <v>0.1</v>
      </c>
      <c r="W372" s="6">
        <f t="shared" ref="W372:W373" si="1243">MAX(S372:V372)</f>
        <v>0.1</v>
      </c>
      <c r="X372" s="897"/>
      <c r="Y372" s="897"/>
      <c r="Z372" s="897"/>
      <c r="AA372" s="897"/>
      <c r="AB372" s="944"/>
      <c r="AC372" s="971"/>
      <c r="AD372" s="1144"/>
      <c r="AE372" s="101" t="str">
        <f t="shared" ref="AE372" si="1244">+IF(P373&gt;P372,"SUPERADA",IF(P373=P372,"EQUILIBRADA",IF(P373&lt;P372,"PARA MEJORAR")))</f>
        <v>PARA MEJORAR</v>
      </c>
      <c r="AF372" s="577"/>
      <c r="AG372" s="523"/>
      <c r="AH372" s="518"/>
      <c r="AI372" s="972"/>
      <c r="AJ372" s="67"/>
    </row>
    <row r="373" spans="1:36" s="68" customFormat="1" ht="20.100000000000001" customHeight="1" thickBot="1" x14ac:dyDescent="0.25">
      <c r="A373" s="310"/>
      <c r="B373" s="518"/>
      <c r="C373" s="520"/>
      <c r="D373" s="523"/>
      <c r="E373" s="526"/>
      <c r="F373" s="523"/>
      <c r="G373" s="578"/>
      <c r="H373" s="563"/>
      <c r="I373" s="572"/>
      <c r="J373" s="572"/>
      <c r="K373" s="569"/>
      <c r="L373" s="581"/>
      <c r="M373" s="582"/>
      <c r="N373" s="41" t="s">
        <v>34</v>
      </c>
      <c r="O373" s="46">
        <v>0</v>
      </c>
      <c r="P373" s="8">
        <v>0</v>
      </c>
      <c r="Q373" s="8">
        <v>0</v>
      </c>
      <c r="R373" s="9">
        <v>0</v>
      </c>
      <c r="S373" s="10">
        <f t="shared" ref="S373" si="1245">SUM(O373:O373)*M372</f>
        <v>0</v>
      </c>
      <c r="T373" s="10">
        <f t="shared" ref="T373" si="1246">SUM(P373:P373)*M372</f>
        <v>0</v>
      </c>
      <c r="U373" s="10">
        <f t="shared" ref="U373" si="1247">SUM(Q373:Q373)*M372</f>
        <v>0</v>
      </c>
      <c r="V373" s="10">
        <f t="shared" ref="V373" si="1248">SUM(R373:R373)*M372</f>
        <v>0</v>
      </c>
      <c r="W373" s="11">
        <f t="shared" si="1243"/>
        <v>0</v>
      </c>
      <c r="X373" s="898"/>
      <c r="Y373" s="898"/>
      <c r="Z373" s="898"/>
      <c r="AA373" s="898"/>
      <c r="AB373" s="945"/>
      <c r="AC373" s="971"/>
      <c r="AD373" s="1145"/>
      <c r="AE373" s="103"/>
      <c r="AF373" s="578"/>
      <c r="AG373" s="523"/>
      <c r="AH373" s="518"/>
      <c r="AI373" s="972"/>
      <c r="AJ373" s="67"/>
    </row>
    <row r="374" spans="1:36" s="68" customFormat="1" ht="20.100000000000001" customHeight="1" x14ac:dyDescent="0.2">
      <c r="A374" s="309" t="s">
        <v>193</v>
      </c>
      <c r="B374" s="599" t="s">
        <v>426</v>
      </c>
      <c r="C374" s="601"/>
      <c r="D374" s="603" t="s">
        <v>427</v>
      </c>
      <c r="E374" s="605"/>
      <c r="F374" s="607" t="s">
        <v>428</v>
      </c>
      <c r="G374" s="609" t="s">
        <v>429</v>
      </c>
      <c r="H374" s="612"/>
      <c r="I374" s="595" t="s">
        <v>430</v>
      </c>
      <c r="J374" s="595" t="s">
        <v>431</v>
      </c>
      <c r="K374" s="615"/>
      <c r="L374" s="618" t="s">
        <v>432</v>
      </c>
      <c r="M374" s="620">
        <v>0.15</v>
      </c>
      <c r="N374" s="40" t="s">
        <v>32</v>
      </c>
      <c r="O374" s="43">
        <v>1</v>
      </c>
      <c r="P374" s="44">
        <v>1</v>
      </c>
      <c r="Q374" s="44">
        <v>1</v>
      </c>
      <c r="R374" s="45">
        <v>1</v>
      </c>
      <c r="S374" s="5">
        <f t="shared" ref="S374" si="1249">SUM(O374:O374)*M374</f>
        <v>0.15</v>
      </c>
      <c r="T374" s="5">
        <f t="shared" ref="T374" si="1250">SUM(P374:P374)*M374</f>
        <v>0.15</v>
      </c>
      <c r="U374" s="5">
        <f t="shared" ref="U374" si="1251">SUM(Q374:Q374)*M374</f>
        <v>0.15</v>
      </c>
      <c r="V374" s="5">
        <f t="shared" ref="V374" si="1252">SUM(R374:R374)*M374</f>
        <v>0.15</v>
      </c>
      <c r="W374" s="6">
        <f t="shared" ref="W374:W375" si="1253">MAX(S374:V374)</f>
        <v>0.15</v>
      </c>
      <c r="X374" s="899">
        <f>+S375+S377+S379+S381+S383</f>
        <v>0</v>
      </c>
      <c r="Y374" s="899">
        <f>+T375+T377+T379+T381+T383</f>
        <v>0</v>
      </c>
      <c r="Z374" s="899">
        <f>+U375+U377+U379+U381+U383</f>
        <v>0</v>
      </c>
      <c r="AA374" s="899">
        <f>+V375+V377+V379+V381+V383</f>
        <v>0</v>
      </c>
      <c r="AB374" s="899">
        <f>MAX(X374:AA383)</f>
        <v>0</v>
      </c>
      <c r="AC374" s="973" t="s">
        <v>717</v>
      </c>
      <c r="AD374" s="990" t="s">
        <v>848</v>
      </c>
      <c r="AE374" s="101" t="str">
        <f t="shared" ref="AE374" si="1254">+IF(P375&gt;P374,"SUPERADA",IF(P375=P374,"EQUILIBRADA",IF(P375&lt;P374,"PARA MEJORAR")))</f>
        <v>PARA MEJORAR</v>
      </c>
      <c r="AF374" s="609"/>
      <c r="AG374" s="603"/>
      <c r="AH374" s="599"/>
      <c r="AI374" s="976" t="s">
        <v>716</v>
      </c>
      <c r="AJ374" s="67"/>
    </row>
    <row r="375" spans="1:36" s="68" customFormat="1" ht="20.100000000000001" customHeight="1" thickBot="1" x14ac:dyDescent="0.25">
      <c r="A375" s="310"/>
      <c r="B375" s="600"/>
      <c r="C375" s="602"/>
      <c r="D375" s="604"/>
      <c r="E375" s="606"/>
      <c r="F375" s="608"/>
      <c r="G375" s="610"/>
      <c r="H375" s="613"/>
      <c r="I375" s="596"/>
      <c r="J375" s="596"/>
      <c r="K375" s="616"/>
      <c r="L375" s="619"/>
      <c r="M375" s="621"/>
      <c r="N375" s="41" t="s">
        <v>34</v>
      </c>
      <c r="O375" s="46">
        <v>0</v>
      </c>
      <c r="P375" s="8">
        <v>0</v>
      </c>
      <c r="Q375" s="8">
        <v>0</v>
      </c>
      <c r="R375" s="9">
        <v>0</v>
      </c>
      <c r="S375" s="10">
        <f t="shared" ref="S375" si="1255">SUM(O375:O375)*M374</f>
        <v>0</v>
      </c>
      <c r="T375" s="10">
        <f t="shared" ref="T375" si="1256">SUM(P375:P375)*M374</f>
        <v>0</v>
      </c>
      <c r="U375" s="10">
        <f t="shared" ref="U375" si="1257">SUM(Q375:Q375)*M374</f>
        <v>0</v>
      </c>
      <c r="V375" s="10">
        <f t="shared" ref="V375" si="1258">SUM(R375:R375)*M374</f>
        <v>0</v>
      </c>
      <c r="W375" s="11">
        <f t="shared" si="1253"/>
        <v>0</v>
      </c>
      <c r="X375" s="900"/>
      <c r="Y375" s="900"/>
      <c r="Z375" s="900"/>
      <c r="AA375" s="900"/>
      <c r="AB375" s="900"/>
      <c r="AC375" s="974"/>
      <c r="AD375" s="991"/>
      <c r="AE375" s="103"/>
      <c r="AF375" s="610"/>
      <c r="AG375" s="604"/>
      <c r="AH375" s="600"/>
      <c r="AI375" s="977"/>
      <c r="AJ375" s="67"/>
    </row>
    <row r="376" spans="1:36" s="68" customFormat="1" ht="20.100000000000001" customHeight="1" x14ac:dyDescent="0.2">
      <c r="A376" s="310"/>
      <c r="B376" s="600"/>
      <c r="C376" s="602"/>
      <c r="D376" s="604"/>
      <c r="E376" s="606"/>
      <c r="F376" s="608"/>
      <c r="G376" s="610"/>
      <c r="H376" s="613"/>
      <c r="I376" s="596"/>
      <c r="J376" s="596"/>
      <c r="K376" s="616"/>
      <c r="L376" s="619" t="s">
        <v>433</v>
      </c>
      <c r="M376" s="621">
        <v>0.15</v>
      </c>
      <c r="N376" s="40" t="s">
        <v>32</v>
      </c>
      <c r="O376" s="43">
        <v>1</v>
      </c>
      <c r="P376" s="44">
        <v>1</v>
      </c>
      <c r="Q376" s="44">
        <v>1</v>
      </c>
      <c r="R376" s="45">
        <v>1</v>
      </c>
      <c r="S376" s="5">
        <f t="shared" ref="S376" si="1259">SUM(O376:O376)*M376</f>
        <v>0.15</v>
      </c>
      <c r="T376" s="5">
        <f t="shared" ref="T376" si="1260">SUM(P376:P376)*M376</f>
        <v>0.15</v>
      </c>
      <c r="U376" s="5">
        <f t="shared" ref="U376" si="1261">SUM(Q376:Q376)*M376</f>
        <v>0.15</v>
      </c>
      <c r="V376" s="5">
        <f t="shared" ref="V376" si="1262">SUM(R376:R376)*M376</f>
        <v>0.15</v>
      </c>
      <c r="W376" s="6">
        <f t="shared" ref="W376:W377" si="1263">MAX(S376:V376)</f>
        <v>0.15</v>
      </c>
      <c r="X376" s="900"/>
      <c r="Y376" s="900"/>
      <c r="Z376" s="900"/>
      <c r="AA376" s="900"/>
      <c r="AB376" s="900"/>
      <c r="AC376" s="974"/>
      <c r="AD376" s="991"/>
      <c r="AE376" s="101" t="str">
        <f t="shared" ref="AE376" si="1264">+IF(P377&gt;P376,"SUPERADA",IF(P377=P376,"EQUILIBRADA",IF(P377&lt;P376,"PARA MEJORAR")))</f>
        <v>PARA MEJORAR</v>
      </c>
      <c r="AF376" s="610"/>
      <c r="AG376" s="604"/>
      <c r="AH376" s="600"/>
      <c r="AI376" s="977"/>
      <c r="AJ376" s="67"/>
    </row>
    <row r="377" spans="1:36" s="68" customFormat="1" ht="20.100000000000001" customHeight="1" thickBot="1" x14ac:dyDescent="0.25">
      <c r="A377" s="310"/>
      <c r="B377" s="600"/>
      <c r="C377" s="602"/>
      <c r="D377" s="604"/>
      <c r="E377" s="606"/>
      <c r="F377" s="608"/>
      <c r="G377" s="610"/>
      <c r="H377" s="613"/>
      <c r="I377" s="596"/>
      <c r="J377" s="596"/>
      <c r="K377" s="616"/>
      <c r="L377" s="619"/>
      <c r="M377" s="621"/>
      <c r="N377" s="41" t="s">
        <v>34</v>
      </c>
      <c r="O377" s="46">
        <v>0</v>
      </c>
      <c r="P377" s="8">
        <v>0</v>
      </c>
      <c r="Q377" s="8">
        <v>0</v>
      </c>
      <c r="R377" s="9">
        <v>0</v>
      </c>
      <c r="S377" s="10">
        <f t="shared" ref="S377" si="1265">SUM(O377:O377)*M376</f>
        <v>0</v>
      </c>
      <c r="T377" s="10">
        <f t="shared" ref="T377" si="1266">SUM(P377:P377)*M376</f>
        <v>0</v>
      </c>
      <c r="U377" s="10">
        <f t="shared" ref="U377" si="1267">SUM(Q377:Q377)*M376</f>
        <v>0</v>
      </c>
      <c r="V377" s="10">
        <f t="shared" ref="V377" si="1268">SUM(R377:R377)*M376</f>
        <v>0</v>
      </c>
      <c r="W377" s="11">
        <f t="shared" si="1263"/>
        <v>0</v>
      </c>
      <c r="X377" s="900"/>
      <c r="Y377" s="900"/>
      <c r="Z377" s="900"/>
      <c r="AA377" s="900"/>
      <c r="AB377" s="900"/>
      <c r="AC377" s="974"/>
      <c r="AD377" s="991"/>
      <c r="AE377" s="103"/>
      <c r="AF377" s="610"/>
      <c r="AG377" s="604"/>
      <c r="AH377" s="600"/>
      <c r="AI377" s="977"/>
      <c r="AJ377" s="67"/>
    </row>
    <row r="378" spans="1:36" s="68" customFormat="1" ht="20.100000000000001" customHeight="1" x14ac:dyDescent="0.2">
      <c r="A378" s="310"/>
      <c r="B378" s="600"/>
      <c r="C378" s="602"/>
      <c r="D378" s="604"/>
      <c r="E378" s="606"/>
      <c r="F378" s="608"/>
      <c r="G378" s="610"/>
      <c r="H378" s="613"/>
      <c r="I378" s="596"/>
      <c r="J378" s="596"/>
      <c r="K378" s="616"/>
      <c r="L378" s="619" t="s">
        <v>434</v>
      </c>
      <c r="M378" s="621">
        <v>0.4</v>
      </c>
      <c r="N378" s="40" t="s">
        <v>32</v>
      </c>
      <c r="O378" s="43" t="s">
        <v>435</v>
      </c>
      <c r="P378" s="44">
        <v>0.25</v>
      </c>
      <c r="Q378" s="44">
        <v>0.45</v>
      </c>
      <c r="R378" s="45">
        <v>1</v>
      </c>
      <c r="S378" s="5">
        <f t="shared" ref="S378" si="1269">SUM(O378:O378)*M378</f>
        <v>0</v>
      </c>
      <c r="T378" s="5">
        <f t="shared" ref="T378" si="1270">SUM(P378:P378)*M378</f>
        <v>0.1</v>
      </c>
      <c r="U378" s="5">
        <f t="shared" ref="U378" si="1271">SUM(Q378:Q378)*M378</f>
        <v>0.18000000000000002</v>
      </c>
      <c r="V378" s="5">
        <f t="shared" ref="V378" si="1272">SUM(R378:R378)*M378</f>
        <v>0.4</v>
      </c>
      <c r="W378" s="6">
        <f t="shared" ref="W378:W379" si="1273">MAX(S378:V378)</f>
        <v>0.4</v>
      </c>
      <c r="X378" s="900"/>
      <c r="Y378" s="900"/>
      <c r="Z378" s="900"/>
      <c r="AA378" s="900"/>
      <c r="AB378" s="900"/>
      <c r="AC378" s="974"/>
      <c r="AD378" s="991"/>
      <c r="AE378" s="101" t="str">
        <f t="shared" ref="AE378" si="1274">+IF(P379&gt;P378,"SUPERADA",IF(P379=P378,"EQUILIBRADA",IF(P379&lt;P378,"PARA MEJORAR")))</f>
        <v>PARA MEJORAR</v>
      </c>
      <c r="AF378" s="610"/>
      <c r="AG378" s="604"/>
      <c r="AH378" s="600"/>
      <c r="AI378" s="977"/>
      <c r="AJ378" s="67"/>
    </row>
    <row r="379" spans="1:36" s="68" customFormat="1" ht="20.100000000000001" customHeight="1" thickBot="1" x14ac:dyDescent="0.25">
      <c r="A379" s="310"/>
      <c r="B379" s="600"/>
      <c r="C379" s="602"/>
      <c r="D379" s="604"/>
      <c r="E379" s="606"/>
      <c r="F379" s="608"/>
      <c r="G379" s="610"/>
      <c r="H379" s="613"/>
      <c r="I379" s="596"/>
      <c r="J379" s="596"/>
      <c r="K379" s="616"/>
      <c r="L379" s="619"/>
      <c r="M379" s="621"/>
      <c r="N379" s="41" t="s">
        <v>34</v>
      </c>
      <c r="O379" s="46">
        <v>0</v>
      </c>
      <c r="P379" s="8">
        <v>0</v>
      </c>
      <c r="Q379" s="8">
        <v>0</v>
      </c>
      <c r="R379" s="9">
        <v>0</v>
      </c>
      <c r="S379" s="10">
        <f t="shared" ref="S379" si="1275">SUM(O379:O379)*M378</f>
        <v>0</v>
      </c>
      <c r="T379" s="10">
        <f t="shared" ref="T379" si="1276">SUM(P379:P379)*M378</f>
        <v>0</v>
      </c>
      <c r="U379" s="10">
        <f t="shared" ref="U379" si="1277">SUM(Q379:Q379)*M378</f>
        <v>0</v>
      </c>
      <c r="V379" s="10">
        <f t="shared" ref="V379" si="1278">SUM(R379:R379)*M378</f>
        <v>0</v>
      </c>
      <c r="W379" s="11">
        <f t="shared" si="1273"/>
        <v>0</v>
      </c>
      <c r="X379" s="900"/>
      <c r="Y379" s="900"/>
      <c r="Z379" s="900"/>
      <c r="AA379" s="900"/>
      <c r="AB379" s="900"/>
      <c r="AC379" s="974"/>
      <c r="AD379" s="991"/>
      <c r="AE379" s="103"/>
      <c r="AF379" s="610"/>
      <c r="AG379" s="604"/>
      <c r="AH379" s="600"/>
      <c r="AI379" s="977"/>
      <c r="AJ379" s="67"/>
    </row>
    <row r="380" spans="1:36" s="68" customFormat="1" ht="20.100000000000001" customHeight="1" x14ac:dyDescent="0.2">
      <c r="A380" s="310"/>
      <c r="B380" s="600"/>
      <c r="C380" s="602"/>
      <c r="D380" s="604"/>
      <c r="E380" s="606"/>
      <c r="F380" s="608"/>
      <c r="G380" s="610"/>
      <c r="H380" s="613"/>
      <c r="I380" s="596"/>
      <c r="J380" s="596"/>
      <c r="K380" s="616"/>
      <c r="L380" s="619" t="s">
        <v>436</v>
      </c>
      <c r="M380" s="621">
        <v>0.15</v>
      </c>
      <c r="N380" s="40" t="s">
        <v>32</v>
      </c>
      <c r="O380" s="43" t="s">
        <v>435</v>
      </c>
      <c r="P380" s="44">
        <v>0.25</v>
      </c>
      <c r="Q380" s="44">
        <v>0.45</v>
      </c>
      <c r="R380" s="45">
        <v>1</v>
      </c>
      <c r="S380" s="5">
        <f t="shared" ref="S380" si="1279">SUM(O380:O380)*M380</f>
        <v>0</v>
      </c>
      <c r="T380" s="5">
        <f t="shared" ref="T380" si="1280">SUM(P380:P380)*M380</f>
        <v>3.7499999999999999E-2</v>
      </c>
      <c r="U380" s="5">
        <f t="shared" ref="U380" si="1281">SUM(Q380:Q380)*M380</f>
        <v>6.7500000000000004E-2</v>
      </c>
      <c r="V380" s="5">
        <f t="shared" ref="V380" si="1282">SUM(R380:R380)*M380</f>
        <v>0.15</v>
      </c>
      <c r="W380" s="6">
        <f t="shared" ref="W380:W381" si="1283">MAX(S380:V380)</f>
        <v>0.15</v>
      </c>
      <c r="X380" s="900"/>
      <c r="Y380" s="900"/>
      <c r="Z380" s="900"/>
      <c r="AA380" s="900"/>
      <c r="AB380" s="900"/>
      <c r="AC380" s="974"/>
      <c r="AD380" s="991"/>
      <c r="AE380" s="101" t="str">
        <f t="shared" ref="AE380" si="1284">+IF(P381&gt;P380,"SUPERADA",IF(P381=P380,"EQUILIBRADA",IF(P381&lt;P380,"PARA MEJORAR")))</f>
        <v>PARA MEJORAR</v>
      </c>
      <c r="AF380" s="610"/>
      <c r="AG380" s="604"/>
      <c r="AH380" s="600"/>
      <c r="AI380" s="977"/>
      <c r="AJ380" s="67"/>
    </row>
    <row r="381" spans="1:36" s="68" customFormat="1" ht="20.100000000000001" customHeight="1" thickBot="1" x14ac:dyDescent="0.25">
      <c r="A381" s="310"/>
      <c r="B381" s="600"/>
      <c r="C381" s="602"/>
      <c r="D381" s="604"/>
      <c r="E381" s="606"/>
      <c r="F381" s="608"/>
      <c r="G381" s="610"/>
      <c r="H381" s="613"/>
      <c r="I381" s="596"/>
      <c r="J381" s="596"/>
      <c r="K381" s="616"/>
      <c r="L381" s="619"/>
      <c r="M381" s="621"/>
      <c r="N381" s="41" t="s">
        <v>34</v>
      </c>
      <c r="O381" s="46">
        <v>0</v>
      </c>
      <c r="P381" s="8">
        <v>0</v>
      </c>
      <c r="Q381" s="8">
        <v>0</v>
      </c>
      <c r="R381" s="9">
        <v>0</v>
      </c>
      <c r="S381" s="10">
        <f t="shared" ref="S381" si="1285">SUM(O381:O381)*M380</f>
        <v>0</v>
      </c>
      <c r="T381" s="10">
        <f t="shared" ref="T381" si="1286">SUM(P381:P381)*M380</f>
        <v>0</v>
      </c>
      <c r="U381" s="10">
        <f t="shared" ref="U381" si="1287">SUM(Q381:Q381)*M380</f>
        <v>0</v>
      </c>
      <c r="V381" s="10">
        <f t="shared" ref="V381" si="1288">SUM(R381:R381)*M380</f>
        <v>0</v>
      </c>
      <c r="W381" s="11">
        <f t="shared" si="1283"/>
        <v>0</v>
      </c>
      <c r="X381" s="900"/>
      <c r="Y381" s="900"/>
      <c r="Z381" s="900"/>
      <c r="AA381" s="900"/>
      <c r="AB381" s="900"/>
      <c r="AC381" s="974"/>
      <c r="AD381" s="991"/>
      <c r="AE381" s="103"/>
      <c r="AF381" s="610"/>
      <c r="AG381" s="604"/>
      <c r="AH381" s="600"/>
      <c r="AI381" s="977"/>
      <c r="AJ381" s="67"/>
    </row>
    <row r="382" spans="1:36" s="68" customFormat="1" ht="20.100000000000001" customHeight="1" x14ac:dyDescent="0.2">
      <c r="A382" s="310"/>
      <c r="B382" s="600"/>
      <c r="C382" s="602"/>
      <c r="D382" s="604"/>
      <c r="E382" s="606"/>
      <c r="F382" s="608"/>
      <c r="G382" s="610"/>
      <c r="H382" s="613"/>
      <c r="I382" s="596"/>
      <c r="J382" s="596"/>
      <c r="K382" s="616"/>
      <c r="L382" s="619" t="s">
        <v>437</v>
      </c>
      <c r="M382" s="621">
        <v>0.15</v>
      </c>
      <c r="N382" s="40" t="s">
        <v>32</v>
      </c>
      <c r="O382" s="43" t="s">
        <v>435</v>
      </c>
      <c r="P382" s="44">
        <v>0.25</v>
      </c>
      <c r="Q382" s="44">
        <v>0.45</v>
      </c>
      <c r="R382" s="45">
        <v>1</v>
      </c>
      <c r="S382" s="5">
        <f t="shared" ref="S382" si="1289">SUM(O382:O382)*M382</f>
        <v>0</v>
      </c>
      <c r="T382" s="5">
        <f t="shared" ref="T382" si="1290">SUM(P382:P382)*M382</f>
        <v>3.7499999999999999E-2</v>
      </c>
      <c r="U382" s="5">
        <f t="shared" ref="U382" si="1291">SUM(Q382:Q382)*M382</f>
        <v>6.7500000000000004E-2</v>
      </c>
      <c r="V382" s="5">
        <f t="shared" ref="V382" si="1292">SUM(R382:R382)*M382</f>
        <v>0.15</v>
      </c>
      <c r="W382" s="6">
        <f t="shared" ref="W382:W383" si="1293">MAX(S382:V382)</f>
        <v>0.15</v>
      </c>
      <c r="X382" s="900"/>
      <c r="Y382" s="900"/>
      <c r="Z382" s="900"/>
      <c r="AA382" s="900"/>
      <c r="AB382" s="900"/>
      <c r="AC382" s="974"/>
      <c r="AD382" s="991"/>
      <c r="AE382" s="101" t="str">
        <f t="shared" ref="AE382" si="1294">+IF(P383&gt;P382,"SUPERADA",IF(P383=P382,"EQUILIBRADA",IF(P383&lt;P382,"PARA MEJORAR")))</f>
        <v>PARA MEJORAR</v>
      </c>
      <c r="AF382" s="610"/>
      <c r="AG382" s="604"/>
      <c r="AH382" s="600"/>
      <c r="AI382" s="977"/>
      <c r="AJ382" s="67"/>
    </row>
    <row r="383" spans="1:36" s="68" customFormat="1" ht="20.100000000000001" customHeight="1" thickBot="1" x14ac:dyDescent="0.25">
      <c r="A383" s="310"/>
      <c r="B383" s="600"/>
      <c r="C383" s="602"/>
      <c r="D383" s="604"/>
      <c r="E383" s="606"/>
      <c r="F383" s="608"/>
      <c r="G383" s="611"/>
      <c r="H383" s="614"/>
      <c r="I383" s="598"/>
      <c r="J383" s="598"/>
      <c r="K383" s="617"/>
      <c r="L383" s="622"/>
      <c r="M383" s="623"/>
      <c r="N383" s="41" t="s">
        <v>34</v>
      </c>
      <c r="O383" s="46">
        <v>0</v>
      </c>
      <c r="P383" s="8">
        <v>0</v>
      </c>
      <c r="Q383" s="8">
        <v>0</v>
      </c>
      <c r="R383" s="9">
        <v>0</v>
      </c>
      <c r="S383" s="10">
        <f t="shared" ref="S383" si="1295">SUM(O383:O383)*M382</f>
        <v>0</v>
      </c>
      <c r="T383" s="10">
        <f t="shared" ref="T383" si="1296">SUM(P383:P383)*M382</f>
        <v>0</v>
      </c>
      <c r="U383" s="10">
        <f t="shared" ref="U383" si="1297">SUM(Q383:Q383)*M382</f>
        <v>0</v>
      </c>
      <c r="V383" s="10">
        <f t="shared" ref="V383" si="1298">SUM(R383:R383)*M382</f>
        <v>0</v>
      </c>
      <c r="W383" s="11">
        <f t="shared" si="1293"/>
        <v>0</v>
      </c>
      <c r="X383" s="901"/>
      <c r="Y383" s="901"/>
      <c r="Z383" s="901"/>
      <c r="AA383" s="901"/>
      <c r="AB383" s="901"/>
      <c r="AC383" s="974"/>
      <c r="AD383" s="991"/>
      <c r="AE383" s="103"/>
      <c r="AF383" s="611"/>
      <c r="AG383" s="604"/>
      <c r="AH383" s="600"/>
      <c r="AI383" s="977"/>
      <c r="AJ383" s="67"/>
    </row>
    <row r="384" spans="1:36" s="68" customFormat="1" ht="20.100000000000001" customHeight="1" x14ac:dyDescent="0.2">
      <c r="A384" s="310"/>
      <c r="B384" s="600"/>
      <c r="C384" s="602"/>
      <c r="D384" s="604"/>
      <c r="E384" s="606"/>
      <c r="F384" s="608"/>
      <c r="G384" s="609" t="s">
        <v>438</v>
      </c>
      <c r="H384" s="624"/>
      <c r="I384" s="612" t="s">
        <v>439</v>
      </c>
      <c r="J384" s="627" t="s">
        <v>440</v>
      </c>
      <c r="K384" s="629"/>
      <c r="L384" s="588" t="s">
        <v>441</v>
      </c>
      <c r="M384" s="590">
        <v>0.2</v>
      </c>
      <c r="N384" s="40" t="s">
        <v>32</v>
      </c>
      <c r="O384" s="43">
        <v>1</v>
      </c>
      <c r="P384" s="44">
        <v>1</v>
      </c>
      <c r="Q384" s="44">
        <v>1</v>
      </c>
      <c r="R384" s="45">
        <v>1</v>
      </c>
      <c r="S384" s="5">
        <f t="shared" ref="S384" si="1299">SUM(O384:O384)*M384</f>
        <v>0.2</v>
      </c>
      <c r="T384" s="5">
        <f t="shared" ref="T384" si="1300">SUM(P384:P384)*M384</f>
        <v>0.2</v>
      </c>
      <c r="U384" s="5">
        <f t="shared" ref="U384" si="1301">SUM(Q384:Q384)*M384</f>
        <v>0.2</v>
      </c>
      <c r="V384" s="5">
        <f t="shared" ref="V384" si="1302">SUM(R384:R384)*M384</f>
        <v>0.2</v>
      </c>
      <c r="W384" s="6">
        <f t="shared" ref="W384:W385" si="1303">MAX(S384:V384)</f>
        <v>0.2</v>
      </c>
      <c r="X384" s="899">
        <f>+S385+S387+S389+S391+S393</f>
        <v>0</v>
      </c>
      <c r="Y384" s="899">
        <f>+T385+T387+T389+T391+T393</f>
        <v>0</v>
      </c>
      <c r="Z384" s="899">
        <f>+U385+U387+U389+U391+U393</f>
        <v>0</v>
      </c>
      <c r="AA384" s="899">
        <f>+V385+V387+V389+V391+V393</f>
        <v>0</v>
      </c>
      <c r="AB384" s="899">
        <f>MAX(X384:AA393)</f>
        <v>0</v>
      </c>
      <c r="AC384" s="974"/>
      <c r="AD384" s="993" t="s">
        <v>849</v>
      </c>
      <c r="AE384" s="101" t="str">
        <f t="shared" ref="AE384" si="1304">+IF(P385&gt;P384,"SUPERADA",IF(P385=P384,"EQUILIBRADA",IF(P385&lt;P384,"PARA MEJORAR")))</f>
        <v>PARA MEJORAR</v>
      </c>
      <c r="AF384" s="609"/>
      <c r="AG384" s="604"/>
      <c r="AH384" s="600"/>
      <c r="AI384" s="977"/>
      <c r="AJ384" s="67"/>
    </row>
    <row r="385" spans="1:36" s="68" customFormat="1" ht="20.100000000000001" customHeight="1" thickBot="1" x14ac:dyDescent="0.25">
      <c r="A385" s="310"/>
      <c r="B385" s="600"/>
      <c r="C385" s="602"/>
      <c r="D385" s="604"/>
      <c r="E385" s="606"/>
      <c r="F385" s="608"/>
      <c r="G385" s="610"/>
      <c r="H385" s="625"/>
      <c r="I385" s="613"/>
      <c r="J385" s="628"/>
      <c r="K385" s="630"/>
      <c r="L385" s="589"/>
      <c r="M385" s="591"/>
      <c r="N385" s="41" t="s">
        <v>34</v>
      </c>
      <c r="O385" s="46">
        <v>0</v>
      </c>
      <c r="P385" s="8">
        <v>0</v>
      </c>
      <c r="Q385" s="8">
        <v>0</v>
      </c>
      <c r="R385" s="9">
        <v>0</v>
      </c>
      <c r="S385" s="10">
        <f t="shared" ref="S385" si="1305">SUM(O385:O385)*M384</f>
        <v>0</v>
      </c>
      <c r="T385" s="10">
        <f t="shared" ref="T385" si="1306">SUM(P385:P385)*M384</f>
        <v>0</v>
      </c>
      <c r="U385" s="10">
        <f t="shared" ref="U385" si="1307">SUM(Q385:Q385)*M384</f>
        <v>0</v>
      </c>
      <c r="V385" s="10">
        <f t="shared" ref="V385" si="1308">SUM(R385:R385)*M384</f>
        <v>0</v>
      </c>
      <c r="W385" s="11">
        <f t="shared" si="1303"/>
        <v>0</v>
      </c>
      <c r="X385" s="900"/>
      <c r="Y385" s="900"/>
      <c r="Z385" s="900"/>
      <c r="AA385" s="900"/>
      <c r="AB385" s="900"/>
      <c r="AC385" s="974"/>
      <c r="AD385" s="991"/>
      <c r="AE385" s="103"/>
      <c r="AF385" s="610"/>
      <c r="AG385" s="604"/>
      <c r="AH385" s="600"/>
      <c r="AI385" s="977"/>
      <c r="AJ385" s="67"/>
    </row>
    <row r="386" spans="1:36" s="68" customFormat="1" ht="20.100000000000001" customHeight="1" x14ac:dyDescent="0.2">
      <c r="A386" s="310"/>
      <c r="B386" s="600"/>
      <c r="C386" s="602"/>
      <c r="D386" s="604"/>
      <c r="E386" s="606"/>
      <c r="F386" s="608"/>
      <c r="G386" s="610"/>
      <c r="H386" s="625"/>
      <c r="I386" s="613"/>
      <c r="J386" s="628"/>
      <c r="K386" s="630"/>
      <c r="L386" s="589" t="s">
        <v>442</v>
      </c>
      <c r="M386" s="591">
        <v>0.3</v>
      </c>
      <c r="N386" s="40" t="s">
        <v>32</v>
      </c>
      <c r="O386" s="43">
        <v>0.2</v>
      </c>
      <c r="P386" s="44">
        <v>0.5</v>
      </c>
      <c r="Q386" s="44">
        <v>0.8</v>
      </c>
      <c r="R386" s="45">
        <v>1</v>
      </c>
      <c r="S386" s="5">
        <f t="shared" ref="S386" si="1309">SUM(O386:O386)*M386</f>
        <v>0.06</v>
      </c>
      <c r="T386" s="5">
        <f t="shared" ref="T386" si="1310">SUM(P386:P386)*M386</f>
        <v>0.15</v>
      </c>
      <c r="U386" s="5">
        <f t="shared" ref="U386" si="1311">SUM(Q386:Q386)*M386</f>
        <v>0.24</v>
      </c>
      <c r="V386" s="5">
        <f t="shared" ref="V386" si="1312">SUM(R386:R386)*M386</f>
        <v>0.3</v>
      </c>
      <c r="W386" s="6">
        <f t="shared" ref="W386:W387" si="1313">MAX(S386:V386)</f>
        <v>0.3</v>
      </c>
      <c r="X386" s="900"/>
      <c r="Y386" s="900"/>
      <c r="Z386" s="900"/>
      <c r="AA386" s="900"/>
      <c r="AB386" s="900"/>
      <c r="AC386" s="974"/>
      <c r="AD386" s="991"/>
      <c r="AE386" s="101" t="str">
        <f t="shared" ref="AE386" si="1314">+IF(P387&gt;P386,"SUPERADA",IF(P387=P386,"EQUILIBRADA",IF(P387&lt;P386,"PARA MEJORAR")))</f>
        <v>PARA MEJORAR</v>
      </c>
      <c r="AF386" s="610"/>
      <c r="AG386" s="604"/>
      <c r="AH386" s="600"/>
      <c r="AI386" s="977"/>
      <c r="AJ386" s="67"/>
    </row>
    <row r="387" spans="1:36" s="68" customFormat="1" ht="20.100000000000001" customHeight="1" thickBot="1" x14ac:dyDescent="0.25">
      <c r="A387" s="310"/>
      <c r="B387" s="600"/>
      <c r="C387" s="602"/>
      <c r="D387" s="604"/>
      <c r="E387" s="606"/>
      <c r="F387" s="608"/>
      <c r="G387" s="610"/>
      <c r="H387" s="625"/>
      <c r="I387" s="613"/>
      <c r="J387" s="628"/>
      <c r="K387" s="630"/>
      <c r="L387" s="589"/>
      <c r="M387" s="591"/>
      <c r="N387" s="41" t="s">
        <v>34</v>
      </c>
      <c r="O387" s="46">
        <v>0</v>
      </c>
      <c r="P387" s="8">
        <v>0</v>
      </c>
      <c r="Q387" s="8">
        <v>0</v>
      </c>
      <c r="R387" s="9">
        <v>0</v>
      </c>
      <c r="S387" s="10">
        <f t="shared" ref="S387" si="1315">SUM(O387:O387)*M386</f>
        <v>0</v>
      </c>
      <c r="T387" s="10">
        <f t="shared" ref="T387" si="1316">SUM(P387:P387)*M386</f>
        <v>0</v>
      </c>
      <c r="U387" s="10">
        <f t="shared" ref="U387" si="1317">SUM(Q387:Q387)*M386</f>
        <v>0</v>
      </c>
      <c r="V387" s="10">
        <f t="shared" ref="V387" si="1318">SUM(R387:R387)*M386</f>
        <v>0</v>
      </c>
      <c r="W387" s="11">
        <f t="shared" si="1313"/>
        <v>0</v>
      </c>
      <c r="X387" s="900"/>
      <c r="Y387" s="900"/>
      <c r="Z387" s="900"/>
      <c r="AA387" s="900"/>
      <c r="AB387" s="900"/>
      <c r="AC387" s="974"/>
      <c r="AD387" s="991"/>
      <c r="AE387" s="103"/>
      <c r="AF387" s="610"/>
      <c r="AG387" s="604"/>
      <c r="AH387" s="600"/>
      <c r="AI387" s="977"/>
      <c r="AJ387" s="67"/>
    </row>
    <row r="388" spans="1:36" s="68" customFormat="1" ht="20.100000000000001" customHeight="1" x14ac:dyDescent="0.2">
      <c r="A388" s="310"/>
      <c r="B388" s="600"/>
      <c r="C388" s="602"/>
      <c r="D388" s="604"/>
      <c r="E388" s="606"/>
      <c r="F388" s="608"/>
      <c r="G388" s="610"/>
      <c r="H388" s="625"/>
      <c r="I388" s="613"/>
      <c r="J388" s="628"/>
      <c r="K388" s="630"/>
      <c r="L388" s="589" t="s">
        <v>443</v>
      </c>
      <c r="M388" s="591">
        <v>0.1</v>
      </c>
      <c r="N388" s="40" t="s">
        <v>32</v>
      </c>
      <c r="O388" s="43">
        <v>0.1</v>
      </c>
      <c r="P388" s="44">
        <v>0.4</v>
      </c>
      <c r="Q388" s="44">
        <v>0.8</v>
      </c>
      <c r="R388" s="45">
        <v>1</v>
      </c>
      <c r="S388" s="5">
        <f t="shared" ref="S388" si="1319">SUM(O388:O388)*M388</f>
        <v>1.0000000000000002E-2</v>
      </c>
      <c r="T388" s="5">
        <f t="shared" ref="T388" si="1320">SUM(P388:P388)*M388</f>
        <v>4.0000000000000008E-2</v>
      </c>
      <c r="U388" s="5">
        <f t="shared" ref="U388" si="1321">SUM(Q388:Q388)*M388</f>
        <v>8.0000000000000016E-2</v>
      </c>
      <c r="V388" s="5">
        <f t="shared" ref="V388" si="1322">SUM(R388:R388)*M388</f>
        <v>0.1</v>
      </c>
      <c r="W388" s="6">
        <f t="shared" ref="W388:W389" si="1323">MAX(S388:V388)</f>
        <v>0.1</v>
      </c>
      <c r="X388" s="900"/>
      <c r="Y388" s="900"/>
      <c r="Z388" s="900"/>
      <c r="AA388" s="900"/>
      <c r="AB388" s="900"/>
      <c r="AC388" s="974"/>
      <c r="AD388" s="991"/>
      <c r="AE388" s="101" t="str">
        <f t="shared" ref="AE388" si="1324">+IF(P389&gt;P388,"SUPERADA",IF(P389=P388,"EQUILIBRADA",IF(P389&lt;P388,"PARA MEJORAR")))</f>
        <v>PARA MEJORAR</v>
      </c>
      <c r="AF388" s="610"/>
      <c r="AG388" s="604"/>
      <c r="AH388" s="600"/>
      <c r="AI388" s="977"/>
      <c r="AJ388" s="67"/>
    </row>
    <row r="389" spans="1:36" s="68" customFormat="1" ht="20.100000000000001" customHeight="1" thickBot="1" x14ac:dyDescent="0.25">
      <c r="A389" s="310"/>
      <c r="B389" s="600"/>
      <c r="C389" s="602"/>
      <c r="D389" s="604"/>
      <c r="E389" s="606"/>
      <c r="F389" s="608"/>
      <c r="G389" s="610"/>
      <c r="H389" s="625"/>
      <c r="I389" s="613"/>
      <c r="J389" s="628"/>
      <c r="K389" s="630"/>
      <c r="L389" s="589"/>
      <c r="M389" s="591"/>
      <c r="N389" s="41" t="s">
        <v>34</v>
      </c>
      <c r="O389" s="46">
        <v>0</v>
      </c>
      <c r="P389" s="8">
        <v>0</v>
      </c>
      <c r="Q389" s="8">
        <v>0</v>
      </c>
      <c r="R389" s="9">
        <v>0</v>
      </c>
      <c r="S389" s="10">
        <f t="shared" ref="S389" si="1325">SUM(O389:O389)*M388</f>
        <v>0</v>
      </c>
      <c r="T389" s="10">
        <f t="shared" ref="T389" si="1326">SUM(P389:P389)*M388</f>
        <v>0</v>
      </c>
      <c r="U389" s="10">
        <f t="shared" ref="U389" si="1327">SUM(Q389:Q389)*M388</f>
        <v>0</v>
      </c>
      <c r="V389" s="10">
        <f t="shared" ref="V389" si="1328">SUM(R389:R389)*M388</f>
        <v>0</v>
      </c>
      <c r="W389" s="11">
        <f t="shared" si="1323"/>
        <v>0</v>
      </c>
      <c r="X389" s="900"/>
      <c r="Y389" s="900"/>
      <c r="Z389" s="900"/>
      <c r="AA389" s="900"/>
      <c r="AB389" s="900"/>
      <c r="AC389" s="974"/>
      <c r="AD389" s="991"/>
      <c r="AE389" s="103"/>
      <c r="AF389" s="610"/>
      <c r="AG389" s="604"/>
      <c r="AH389" s="600"/>
      <c r="AI389" s="977"/>
      <c r="AJ389" s="67"/>
    </row>
    <row r="390" spans="1:36" s="68" customFormat="1" ht="20.100000000000001" customHeight="1" x14ac:dyDescent="0.2">
      <c r="A390" s="310"/>
      <c r="B390" s="600"/>
      <c r="C390" s="602"/>
      <c r="D390" s="604"/>
      <c r="E390" s="606"/>
      <c r="F390" s="608"/>
      <c r="G390" s="610"/>
      <c r="H390" s="625"/>
      <c r="I390" s="613" t="s">
        <v>444</v>
      </c>
      <c r="J390" s="628" t="s">
        <v>445</v>
      </c>
      <c r="K390" s="630"/>
      <c r="L390" s="589" t="s">
        <v>446</v>
      </c>
      <c r="M390" s="591">
        <v>0.2</v>
      </c>
      <c r="N390" s="40" t="s">
        <v>32</v>
      </c>
      <c r="O390" s="43">
        <v>0.25</v>
      </c>
      <c r="P390" s="44">
        <v>0.5</v>
      </c>
      <c r="Q390" s="44">
        <v>0.75</v>
      </c>
      <c r="R390" s="45">
        <v>1</v>
      </c>
      <c r="S390" s="5">
        <f t="shared" ref="S390" si="1329">SUM(O390:O390)*M390</f>
        <v>0.05</v>
      </c>
      <c r="T390" s="5">
        <f t="shared" ref="T390" si="1330">SUM(P390:P390)*M390</f>
        <v>0.1</v>
      </c>
      <c r="U390" s="5">
        <f t="shared" ref="U390" si="1331">SUM(Q390:Q390)*M390</f>
        <v>0.15000000000000002</v>
      </c>
      <c r="V390" s="5">
        <f t="shared" ref="V390" si="1332">SUM(R390:R390)*M390</f>
        <v>0.2</v>
      </c>
      <c r="W390" s="6">
        <f t="shared" ref="W390:W391" si="1333">MAX(S390:V390)</f>
        <v>0.2</v>
      </c>
      <c r="X390" s="900"/>
      <c r="Y390" s="900"/>
      <c r="Z390" s="900"/>
      <c r="AA390" s="900"/>
      <c r="AB390" s="900"/>
      <c r="AC390" s="974"/>
      <c r="AD390" s="991"/>
      <c r="AE390" s="101" t="str">
        <f t="shared" ref="AE390" si="1334">+IF(P391&gt;P390,"SUPERADA",IF(P391=P390,"EQUILIBRADA",IF(P391&lt;P390,"PARA MEJORAR")))</f>
        <v>PARA MEJORAR</v>
      </c>
      <c r="AF390" s="610"/>
      <c r="AG390" s="604"/>
      <c r="AH390" s="600"/>
      <c r="AI390" s="977"/>
      <c r="AJ390" s="67"/>
    </row>
    <row r="391" spans="1:36" s="68" customFormat="1" ht="20.100000000000001" customHeight="1" thickBot="1" x14ac:dyDescent="0.25">
      <c r="A391" s="310"/>
      <c r="B391" s="600"/>
      <c r="C391" s="602"/>
      <c r="D391" s="604"/>
      <c r="E391" s="606"/>
      <c r="F391" s="608"/>
      <c r="G391" s="610"/>
      <c r="H391" s="625"/>
      <c r="I391" s="613"/>
      <c r="J391" s="628"/>
      <c r="K391" s="630"/>
      <c r="L391" s="589"/>
      <c r="M391" s="591"/>
      <c r="N391" s="41" t="s">
        <v>34</v>
      </c>
      <c r="O391" s="46">
        <v>0</v>
      </c>
      <c r="P391" s="8">
        <v>0</v>
      </c>
      <c r="Q391" s="8">
        <v>0</v>
      </c>
      <c r="R391" s="9">
        <v>0</v>
      </c>
      <c r="S391" s="10">
        <f t="shared" ref="S391" si="1335">SUM(O391:O391)*M390</f>
        <v>0</v>
      </c>
      <c r="T391" s="10">
        <f t="shared" ref="T391" si="1336">SUM(P391:P391)*M390</f>
        <v>0</v>
      </c>
      <c r="U391" s="10">
        <f t="shared" ref="U391" si="1337">SUM(Q391:Q391)*M390</f>
        <v>0</v>
      </c>
      <c r="V391" s="10">
        <f t="shared" ref="V391" si="1338">SUM(R391:R391)*M390</f>
        <v>0</v>
      </c>
      <c r="W391" s="11">
        <f t="shared" si="1333"/>
        <v>0</v>
      </c>
      <c r="X391" s="900"/>
      <c r="Y391" s="900"/>
      <c r="Z391" s="900"/>
      <c r="AA391" s="900"/>
      <c r="AB391" s="900"/>
      <c r="AC391" s="974"/>
      <c r="AD391" s="991"/>
      <c r="AE391" s="103"/>
      <c r="AF391" s="610"/>
      <c r="AG391" s="604"/>
      <c r="AH391" s="600"/>
      <c r="AI391" s="977"/>
      <c r="AJ391" s="67"/>
    </row>
    <row r="392" spans="1:36" s="68" customFormat="1" ht="20.100000000000001" customHeight="1" x14ac:dyDescent="0.2">
      <c r="A392" s="310"/>
      <c r="B392" s="600"/>
      <c r="C392" s="602"/>
      <c r="D392" s="604"/>
      <c r="E392" s="606"/>
      <c r="F392" s="608"/>
      <c r="G392" s="610"/>
      <c r="H392" s="625"/>
      <c r="I392" s="613"/>
      <c r="J392" s="628"/>
      <c r="K392" s="630"/>
      <c r="L392" s="589" t="s">
        <v>447</v>
      </c>
      <c r="M392" s="591">
        <v>0.2</v>
      </c>
      <c r="N392" s="40" t="s">
        <v>32</v>
      </c>
      <c r="O392" s="43">
        <v>0.15</v>
      </c>
      <c r="P392" s="44">
        <v>0.3</v>
      </c>
      <c r="Q392" s="44">
        <v>0.6</v>
      </c>
      <c r="R392" s="45">
        <v>1</v>
      </c>
      <c r="S392" s="5">
        <f t="shared" ref="S392" si="1339">SUM(O392:O392)*M392</f>
        <v>0.03</v>
      </c>
      <c r="T392" s="5">
        <f t="shared" ref="T392" si="1340">SUM(P392:P392)*M392</f>
        <v>0.06</v>
      </c>
      <c r="U392" s="5">
        <f t="shared" ref="U392" si="1341">SUM(Q392:Q392)*M392</f>
        <v>0.12</v>
      </c>
      <c r="V392" s="5">
        <f t="shared" ref="V392" si="1342">SUM(R392:R392)*M392</f>
        <v>0.2</v>
      </c>
      <c r="W392" s="6">
        <f t="shared" ref="W392:W393" si="1343">MAX(S392:V392)</f>
        <v>0.2</v>
      </c>
      <c r="X392" s="900"/>
      <c r="Y392" s="900"/>
      <c r="Z392" s="900"/>
      <c r="AA392" s="900"/>
      <c r="AB392" s="900"/>
      <c r="AC392" s="974"/>
      <c r="AD392" s="991"/>
      <c r="AE392" s="101" t="str">
        <f t="shared" ref="AE392" si="1344">+IF(P393&gt;P392,"SUPERADA",IF(P393=P392,"EQUILIBRADA",IF(P393&lt;P392,"PARA MEJORAR")))</f>
        <v>PARA MEJORAR</v>
      </c>
      <c r="AF392" s="610"/>
      <c r="AG392" s="604"/>
      <c r="AH392" s="600"/>
      <c r="AI392" s="977"/>
      <c r="AJ392" s="67"/>
    </row>
    <row r="393" spans="1:36" s="68" customFormat="1" ht="20.100000000000001" customHeight="1" thickBot="1" x14ac:dyDescent="0.25">
      <c r="A393" s="310"/>
      <c r="B393" s="600"/>
      <c r="C393" s="602"/>
      <c r="D393" s="604"/>
      <c r="E393" s="606"/>
      <c r="F393" s="608"/>
      <c r="G393" s="611"/>
      <c r="H393" s="626"/>
      <c r="I393" s="614"/>
      <c r="J393" s="651"/>
      <c r="K393" s="652"/>
      <c r="L393" s="653"/>
      <c r="M393" s="654"/>
      <c r="N393" s="41" t="s">
        <v>34</v>
      </c>
      <c r="O393" s="46">
        <v>0</v>
      </c>
      <c r="P393" s="8">
        <v>0</v>
      </c>
      <c r="Q393" s="8">
        <v>0</v>
      </c>
      <c r="R393" s="9">
        <v>0</v>
      </c>
      <c r="S393" s="10">
        <f t="shared" ref="S393" si="1345">SUM(O393:O393)*M392</f>
        <v>0</v>
      </c>
      <c r="T393" s="10">
        <f t="shared" ref="T393" si="1346">SUM(P393:P393)*M392</f>
        <v>0</v>
      </c>
      <c r="U393" s="10">
        <f t="shared" ref="U393" si="1347">SUM(Q393:Q393)*M392</f>
        <v>0</v>
      </c>
      <c r="V393" s="10">
        <f t="shared" ref="V393" si="1348">SUM(R393:R393)*M392</f>
        <v>0</v>
      </c>
      <c r="W393" s="11">
        <f t="shared" si="1343"/>
        <v>0</v>
      </c>
      <c r="X393" s="901"/>
      <c r="Y393" s="901"/>
      <c r="Z393" s="901"/>
      <c r="AA393" s="901"/>
      <c r="AB393" s="901"/>
      <c r="AC393" s="974"/>
      <c r="AD393" s="991"/>
      <c r="AE393" s="103"/>
      <c r="AF393" s="611"/>
      <c r="AG393" s="604"/>
      <c r="AH393" s="600"/>
      <c r="AI393" s="977"/>
      <c r="AJ393" s="67"/>
    </row>
    <row r="394" spans="1:36" s="68" customFormat="1" ht="20.100000000000001" customHeight="1" x14ac:dyDescent="0.2">
      <c r="A394" s="310"/>
      <c r="B394" s="600"/>
      <c r="C394" s="602"/>
      <c r="D394" s="604"/>
      <c r="E394" s="606"/>
      <c r="F394" s="608"/>
      <c r="G394" s="609" t="s">
        <v>448</v>
      </c>
      <c r="H394" s="595"/>
      <c r="I394" s="655" t="s">
        <v>449</v>
      </c>
      <c r="J394" s="655" t="s">
        <v>450</v>
      </c>
      <c r="K394" s="595"/>
      <c r="L394" s="658" t="s">
        <v>451</v>
      </c>
      <c r="M394" s="590">
        <v>0.3</v>
      </c>
      <c r="N394" s="40" t="s">
        <v>32</v>
      </c>
      <c r="O394" s="43">
        <v>0</v>
      </c>
      <c r="P394" s="44">
        <v>1</v>
      </c>
      <c r="Q394" s="44">
        <v>1</v>
      </c>
      <c r="R394" s="45">
        <v>1</v>
      </c>
      <c r="S394" s="5">
        <f t="shared" ref="S394" si="1349">SUM(O394:O394)*M394</f>
        <v>0</v>
      </c>
      <c r="T394" s="5">
        <f t="shared" ref="T394" si="1350">SUM(P394:P394)*M394</f>
        <v>0.3</v>
      </c>
      <c r="U394" s="5">
        <f t="shared" ref="U394" si="1351">SUM(Q394:Q394)*M394</f>
        <v>0.3</v>
      </c>
      <c r="V394" s="5">
        <f t="shared" ref="V394" si="1352">SUM(R394:R394)*M394</f>
        <v>0.3</v>
      </c>
      <c r="W394" s="6">
        <f t="shared" ref="W394:W395" si="1353">MAX(S394:V394)</f>
        <v>0.3</v>
      </c>
      <c r="X394" s="899">
        <f>+S395+S397+S399</f>
        <v>0</v>
      </c>
      <c r="Y394" s="899">
        <f>+T395+T397+T399</f>
        <v>0</v>
      </c>
      <c r="Z394" s="899">
        <f>+U395+U397+U399</f>
        <v>0</v>
      </c>
      <c r="AA394" s="899">
        <f>+V395+V397+V399</f>
        <v>0</v>
      </c>
      <c r="AB394" s="899">
        <f>MAX(X394:AA399)</f>
        <v>0</v>
      </c>
      <c r="AC394" s="974"/>
      <c r="AD394" s="991"/>
      <c r="AE394" s="101" t="str">
        <f t="shared" ref="AE394" si="1354">+IF(P395&gt;P394,"SUPERADA",IF(P395=P394,"EQUILIBRADA",IF(P395&lt;P394,"PARA MEJORAR")))</f>
        <v>PARA MEJORAR</v>
      </c>
      <c r="AF394" s="609"/>
      <c r="AG394" s="604"/>
      <c r="AH394" s="600"/>
      <c r="AI394" s="977"/>
      <c r="AJ394" s="67"/>
    </row>
    <row r="395" spans="1:36" s="68" customFormat="1" ht="20.100000000000001" customHeight="1" thickBot="1" x14ac:dyDescent="0.25">
      <c r="A395" s="310"/>
      <c r="B395" s="600"/>
      <c r="C395" s="602"/>
      <c r="D395" s="604"/>
      <c r="E395" s="606"/>
      <c r="F395" s="608"/>
      <c r="G395" s="610"/>
      <c r="H395" s="596"/>
      <c r="I395" s="656"/>
      <c r="J395" s="656"/>
      <c r="K395" s="596"/>
      <c r="L395" s="592"/>
      <c r="M395" s="591"/>
      <c r="N395" s="41" t="s">
        <v>34</v>
      </c>
      <c r="O395" s="46">
        <v>0</v>
      </c>
      <c r="P395" s="8">
        <v>0</v>
      </c>
      <c r="Q395" s="8">
        <v>0</v>
      </c>
      <c r="R395" s="9">
        <v>0</v>
      </c>
      <c r="S395" s="10">
        <f t="shared" ref="S395" si="1355">SUM(O395:O395)*M394</f>
        <v>0</v>
      </c>
      <c r="T395" s="10">
        <f t="shared" ref="T395" si="1356">SUM(P395:P395)*M394</f>
        <v>0</v>
      </c>
      <c r="U395" s="10">
        <f t="shared" ref="U395" si="1357">SUM(Q395:Q395)*M394</f>
        <v>0</v>
      </c>
      <c r="V395" s="10">
        <f t="shared" ref="V395" si="1358">SUM(R395:R395)*M394</f>
        <v>0</v>
      </c>
      <c r="W395" s="11">
        <f t="shared" si="1353"/>
        <v>0</v>
      </c>
      <c r="X395" s="900"/>
      <c r="Y395" s="900"/>
      <c r="Z395" s="900"/>
      <c r="AA395" s="900"/>
      <c r="AB395" s="900"/>
      <c r="AC395" s="974"/>
      <c r="AD395" s="991"/>
      <c r="AE395" s="103"/>
      <c r="AF395" s="610"/>
      <c r="AG395" s="604"/>
      <c r="AH395" s="600"/>
      <c r="AI395" s="977"/>
      <c r="AJ395" s="67"/>
    </row>
    <row r="396" spans="1:36" s="68" customFormat="1" ht="20.100000000000001" customHeight="1" x14ac:dyDescent="0.2">
      <c r="A396" s="310"/>
      <c r="B396" s="600"/>
      <c r="C396" s="602"/>
      <c r="D396" s="604"/>
      <c r="E396" s="606"/>
      <c r="F396" s="608"/>
      <c r="G396" s="610"/>
      <c r="H396" s="596"/>
      <c r="I396" s="656"/>
      <c r="J396" s="656"/>
      <c r="K396" s="596"/>
      <c r="L396" s="592" t="s">
        <v>452</v>
      </c>
      <c r="M396" s="591">
        <v>0.5</v>
      </c>
      <c r="N396" s="40" t="s">
        <v>32</v>
      </c>
      <c r="O396" s="43">
        <v>0</v>
      </c>
      <c r="P396" s="44">
        <v>0.2</v>
      </c>
      <c r="Q396" s="44">
        <v>0.6</v>
      </c>
      <c r="R396" s="45">
        <v>1</v>
      </c>
      <c r="S396" s="5">
        <f t="shared" ref="S396" si="1359">SUM(O396:O396)*M396</f>
        <v>0</v>
      </c>
      <c r="T396" s="5">
        <f t="shared" ref="T396" si="1360">SUM(P396:P396)*M396</f>
        <v>0.1</v>
      </c>
      <c r="U396" s="5">
        <f t="shared" ref="U396" si="1361">SUM(Q396:Q396)*M396</f>
        <v>0.3</v>
      </c>
      <c r="V396" s="5">
        <f t="shared" ref="V396" si="1362">SUM(R396:R396)*M396</f>
        <v>0.5</v>
      </c>
      <c r="W396" s="6">
        <f t="shared" ref="W396:W397" si="1363">MAX(S396:V396)</f>
        <v>0.5</v>
      </c>
      <c r="X396" s="900"/>
      <c r="Y396" s="900"/>
      <c r="Z396" s="900"/>
      <c r="AA396" s="900"/>
      <c r="AB396" s="900"/>
      <c r="AC396" s="974"/>
      <c r="AD396" s="991"/>
      <c r="AE396" s="101" t="str">
        <f t="shared" ref="AE396" si="1364">+IF(P397&gt;P396,"SUPERADA",IF(P397=P396,"EQUILIBRADA",IF(P397&lt;P396,"PARA MEJORAR")))</f>
        <v>PARA MEJORAR</v>
      </c>
      <c r="AF396" s="610"/>
      <c r="AG396" s="604"/>
      <c r="AH396" s="600"/>
      <c r="AI396" s="977"/>
      <c r="AJ396" s="67"/>
    </row>
    <row r="397" spans="1:36" s="68" customFormat="1" ht="20.100000000000001" customHeight="1" thickBot="1" x14ac:dyDescent="0.25">
      <c r="A397" s="310"/>
      <c r="B397" s="600"/>
      <c r="C397" s="602"/>
      <c r="D397" s="604"/>
      <c r="E397" s="606"/>
      <c r="F397" s="608"/>
      <c r="G397" s="610"/>
      <c r="H397" s="596"/>
      <c r="I397" s="656"/>
      <c r="J397" s="656"/>
      <c r="K397" s="596"/>
      <c r="L397" s="592"/>
      <c r="M397" s="591"/>
      <c r="N397" s="41" t="s">
        <v>34</v>
      </c>
      <c r="O397" s="46">
        <v>0</v>
      </c>
      <c r="P397" s="8">
        <v>0</v>
      </c>
      <c r="Q397" s="8">
        <v>0</v>
      </c>
      <c r="R397" s="9">
        <v>0</v>
      </c>
      <c r="S397" s="10">
        <f t="shared" ref="S397" si="1365">SUM(O397:O397)*M396</f>
        <v>0</v>
      </c>
      <c r="T397" s="10">
        <f t="shared" ref="T397" si="1366">SUM(P397:P397)*M396</f>
        <v>0</v>
      </c>
      <c r="U397" s="10">
        <f t="shared" ref="U397" si="1367">SUM(Q397:Q397)*M396</f>
        <v>0</v>
      </c>
      <c r="V397" s="10">
        <f t="shared" ref="V397" si="1368">SUM(R397:R397)*M396</f>
        <v>0</v>
      </c>
      <c r="W397" s="11">
        <f t="shared" si="1363"/>
        <v>0</v>
      </c>
      <c r="X397" s="900"/>
      <c r="Y397" s="900"/>
      <c r="Z397" s="900"/>
      <c r="AA397" s="900"/>
      <c r="AB397" s="900"/>
      <c r="AC397" s="974"/>
      <c r="AD397" s="991"/>
      <c r="AE397" s="103"/>
      <c r="AF397" s="610"/>
      <c r="AG397" s="604"/>
      <c r="AH397" s="600"/>
      <c r="AI397" s="977"/>
      <c r="AJ397" s="67"/>
    </row>
    <row r="398" spans="1:36" s="68" customFormat="1" ht="24.95" customHeight="1" x14ac:dyDescent="0.2">
      <c r="A398" s="310"/>
      <c r="B398" s="600"/>
      <c r="C398" s="602"/>
      <c r="D398" s="604"/>
      <c r="E398" s="606"/>
      <c r="F398" s="608"/>
      <c r="G398" s="610"/>
      <c r="H398" s="596"/>
      <c r="I398" s="656"/>
      <c r="J398" s="656"/>
      <c r="K398" s="596"/>
      <c r="L398" s="592" t="s">
        <v>453</v>
      </c>
      <c r="M398" s="591">
        <v>0.2</v>
      </c>
      <c r="N398" s="40" t="s">
        <v>32</v>
      </c>
      <c r="O398" s="43">
        <v>0.25</v>
      </c>
      <c r="P398" s="44">
        <v>0.5</v>
      </c>
      <c r="Q398" s="44">
        <v>0.75</v>
      </c>
      <c r="R398" s="45">
        <v>1</v>
      </c>
      <c r="S398" s="5">
        <f t="shared" ref="S398" si="1369">SUM(O398:O398)*M398</f>
        <v>0.05</v>
      </c>
      <c r="T398" s="5">
        <f t="shared" ref="T398" si="1370">SUM(P398:P398)*M398</f>
        <v>0.1</v>
      </c>
      <c r="U398" s="5">
        <f t="shared" ref="U398" si="1371">SUM(Q398:Q398)*M398</f>
        <v>0.15000000000000002</v>
      </c>
      <c r="V398" s="5">
        <f t="shared" ref="V398" si="1372">SUM(R398:R398)*M398</f>
        <v>0.2</v>
      </c>
      <c r="W398" s="6">
        <f t="shared" ref="W398:W399" si="1373">MAX(S398:V398)</f>
        <v>0.2</v>
      </c>
      <c r="X398" s="900"/>
      <c r="Y398" s="900"/>
      <c r="Z398" s="900"/>
      <c r="AA398" s="900"/>
      <c r="AB398" s="900"/>
      <c r="AC398" s="974"/>
      <c r="AD398" s="991"/>
      <c r="AE398" s="101" t="str">
        <f t="shared" ref="AE398" si="1374">+IF(P399&gt;P398,"SUPERADA",IF(P399=P398,"EQUILIBRADA",IF(P399&lt;P398,"PARA MEJORAR")))</f>
        <v>PARA MEJORAR</v>
      </c>
      <c r="AF398" s="610"/>
      <c r="AG398" s="604"/>
      <c r="AH398" s="600"/>
      <c r="AI398" s="977"/>
      <c r="AJ398" s="67"/>
    </row>
    <row r="399" spans="1:36" s="68" customFormat="1" ht="24.95" customHeight="1" thickBot="1" x14ac:dyDescent="0.25">
      <c r="A399" s="310"/>
      <c r="B399" s="600"/>
      <c r="C399" s="602"/>
      <c r="D399" s="604"/>
      <c r="E399" s="606"/>
      <c r="F399" s="608"/>
      <c r="G399" s="611"/>
      <c r="H399" s="598"/>
      <c r="I399" s="657"/>
      <c r="J399" s="657"/>
      <c r="K399" s="598"/>
      <c r="L399" s="659"/>
      <c r="M399" s="654"/>
      <c r="N399" s="41" t="s">
        <v>34</v>
      </c>
      <c r="O399" s="46">
        <v>0</v>
      </c>
      <c r="P399" s="8">
        <v>0</v>
      </c>
      <c r="Q399" s="8">
        <v>0</v>
      </c>
      <c r="R399" s="9">
        <v>0</v>
      </c>
      <c r="S399" s="10">
        <f t="shared" ref="S399" si="1375">SUM(O399:O399)*M398</f>
        <v>0</v>
      </c>
      <c r="T399" s="10">
        <f t="shared" ref="T399" si="1376">SUM(P399:P399)*M398</f>
        <v>0</v>
      </c>
      <c r="U399" s="10">
        <f t="shared" ref="U399" si="1377">SUM(Q399:Q399)*M398</f>
        <v>0</v>
      </c>
      <c r="V399" s="10">
        <f t="shared" ref="V399" si="1378">SUM(R399:R399)*M398</f>
        <v>0</v>
      </c>
      <c r="W399" s="11">
        <f t="shared" si="1373"/>
        <v>0</v>
      </c>
      <c r="X399" s="901"/>
      <c r="Y399" s="901"/>
      <c r="Z399" s="901"/>
      <c r="AA399" s="901"/>
      <c r="AB399" s="901"/>
      <c r="AC399" s="974"/>
      <c r="AD399" s="991"/>
      <c r="AE399" s="103"/>
      <c r="AF399" s="611"/>
      <c r="AG399" s="604"/>
      <c r="AH399" s="600"/>
      <c r="AI399" s="977"/>
      <c r="AJ399" s="67"/>
    </row>
    <row r="400" spans="1:36" s="68" customFormat="1" ht="20.100000000000001" customHeight="1" x14ac:dyDescent="0.2">
      <c r="A400" s="310"/>
      <c r="B400" s="600"/>
      <c r="C400" s="602"/>
      <c r="D400" s="604"/>
      <c r="E400" s="606"/>
      <c r="F400" s="608"/>
      <c r="G400" s="609" t="s">
        <v>454</v>
      </c>
      <c r="H400" s="595"/>
      <c r="I400" s="612" t="s">
        <v>455</v>
      </c>
      <c r="J400" s="655" t="s">
        <v>456</v>
      </c>
      <c r="K400" s="595"/>
      <c r="L400" s="658" t="s">
        <v>457</v>
      </c>
      <c r="M400" s="590">
        <v>0.3</v>
      </c>
      <c r="N400" s="40" t="s">
        <v>32</v>
      </c>
      <c r="O400" s="43">
        <v>0.25</v>
      </c>
      <c r="P400" s="44">
        <v>0.5</v>
      </c>
      <c r="Q400" s="44">
        <v>0.75</v>
      </c>
      <c r="R400" s="45">
        <v>1</v>
      </c>
      <c r="S400" s="5">
        <f t="shared" ref="S400" si="1379">SUM(O400:O400)*M400</f>
        <v>7.4999999999999997E-2</v>
      </c>
      <c r="T400" s="5">
        <f t="shared" ref="T400" si="1380">SUM(P400:P400)*M400</f>
        <v>0.15</v>
      </c>
      <c r="U400" s="5">
        <f t="shared" ref="U400" si="1381">SUM(Q400:Q400)*M400</f>
        <v>0.22499999999999998</v>
      </c>
      <c r="V400" s="5">
        <f t="shared" ref="V400" si="1382">SUM(R400:R400)*M400</f>
        <v>0.3</v>
      </c>
      <c r="W400" s="6">
        <f t="shared" ref="W400:W401" si="1383">MAX(S400:V400)</f>
        <v>0.3</v>
      </c>
      <c r="X400" s="899">
        <f>+S401+S403+S405</f>
        <v>0</v>
      </c>
      <c r="Y400" s="899">
        <f>+T401+T403+T405</f>
        <v>0</v>
      </c>
      <c r="Z400" s="899">
        <f>+U401+U403+U405</f>
        <v>0</v>
      </c>
      <c r="AA400" s="899">
        <f>+V401+V403+V405</f>
        <v>0</v>
      </c>
      <c r="AB400" s="899">
        <f>MAX(X400:AA405)</f>
        <v>0</v>
      </c>
      <c r="AC400" s="974"/>
      <c r="AD400" s="991"/>
      <c r="AE400" s="101" t="str">
        <f t="shared" ref="AE400" si="1384">+IF(P401&gt;P400,"SUPERADA",IF(P401=P400,"EQUILIBRADA",IF(P401&lt;P400,"PARA MEJORAR")))</f>
        <v>PARA MEJORAR</v>
      </c>
      <c r="AF400" s="609"/>
      <c r="AG400" s="604"/>
      <c r="AH400" s="600"/>
      <c r="AI400" s="977"/>
      <c r="AJ400" s="67"/>
    </row>
    <row r="401" spans="1:36" s="68" customFormat="1" ht="20.100000000000001" customHeight="1" thickBot="1" x14ac:dyDescent="0.25">
      <c r="A401" s="310"/>
      <c r="B401" s="600"/>
      <c r="C401" s="602"/>
      <c r="D401" s="604"/>
      <c r="E401" s="606"/>
      <c r="F401" s="608"/>
      <c r="G401" s="610"/>
      <c r="H401" s="596"/>
      <c r="I401" s="613"/>
      <c r="J401" s="656"/>
      <c r="K401" s="596"/>
      <c r="L401" s="592"/>
      <c r="M401" s="591"/>
      <c r="N401" s="41" t="s">
        <v>34</v>
      </c>
      <c r="O401" s="46">
        <v>0</v>
      </c>
      <c r="P401" s="8">
        <v>0</v>
      </c>
      <c r="Q401" s="8">
        <v>0</v>
      </c>
      <c r="R401" s="9">
        <v>0</v>
      </c>
      <c r="S401" s="10">
        <f t="shared" ref="S401" si="1385">SUM(O401:O401)*M400</f>
        <v>0</v>
      </c>
      <c r="T401" s="10">
        <f t="shared" ref="T401" si="1386">SUM(P401:P401)*M400</f>
        <v>0</v>
      </c>
      <c r="U401" s="10">
        <f t="shared" ref="U401" si="1387">SUM(Q401:Q401)*M400</f>
        <v>0</v>
      </c>
      <c r="V401" s="10">
        <f t="shared" ref="V401" si="1388">SUM(R401:R401)*M400</f>
        <v>0</v>
      </c>
      <c r="W401" s="11">
        <f t="shared" si="1383"/>
        <v>0</v>
      </c>
      <c r="X401" s="900"/>
      <c r="Y401" s="900"/>
      <c r="Z401" s="900"/>
      <c r="AA401" s="900"/>
      <c r="AB401" s="900"/>
      <c r="AC401" s="974"/>
      <c r="AD401" s="991"/>
      <c r="AE401" s="103"/>
      <c r="AF401" s="610"/>
      <c r="AG401" s="604"/>
      <c r="AH401" s="600"/>
      <c r="AI401" s="977"/>
      <c r="AJ401" s="67"/>
    </row>
    <row r="402" spans="1:36" s="68" customFormat="1" ht="24.95" customHeight="1" x14ac:dyDescent="0.2">
      <c r="A402" s="310"/>
      <c r="B402" s="600"/>
      <c r="C402" s="602"/>
      <c r="D402" s="604"/>
      <c r="E402" s="606"/>
      <c r="F402" s="608"/>
      <c r="G402" s="610"/>
      <c r="H402" s="596"/>
      <c r="I402" s="613"/>
      <c r="J402" s="656"/>
      <c r="K402" s="596"/>
      <c r="L402" s="592" t="s">
        <v>458</v>
      </c>
      <c r="M402" s="591">
        <v>0.3</v>
      </c>
      <c r="N402" s="40" t="s">
        <v>32</v>
      </c>
      <c r="O402" s="43">
        <v>0.25</v>
      </c>
      <c r="P402" s="44">
        <v>0.5</v>
      </c>
      <c r="Q402" s="44">
        <v>0.75</v>
      </c>
      <c r="R402" s="45">
        <v>1</v>
      </c>
      <c r="S402" s="5">
        <f t="shared" ref="S402" si="1389">SUM(O402:O402)*M402</f>
        <v>7.4999999999999997E-2</v>
      </c>
      <c r="T402" s="5">
        <f t="shared" ref="T402" si="1390">SUM(P402:P402)*M402</f>
        <v>0.15</v>
      </c>
      <c r="U402" s="5">
        <f t="shared" ref="U402" si="1391">SUM(Q402:Q402)*M402</f>
        <v>0.22499999999999998</v>
      </c>
      <c r="V402" s="5">
        <f t="shared" ref="V402" si="1392">SUM(R402:R402)*M402</f>
        <v>0.3</v>
      </c>
      <c r="W402" s="6">
        <f t="shared" ref="W402:W403" si="1393">MAX(S402:V402)</f>
        <v>0.3</v>
      </c>
      <c r="X402" s="900"/>
      <c r="Y402" s="900"/>
      <c r="Z402" s="900"/>
      <c r="AA402" s="900"/>
      <c r="AB402" s="900"/>
      <c r="AC402" s="974"/>
      <c r="AD402" s="991"/>
      <c r="AE402" s="101" t="str">
        <f t="shared" ref="AE402" si="1394">+IF(P403&gt;P402,"SUPERADA",IF(P403=P402,"EQUILIBRADA",IF(P403&lt;P402,"PARA MEJORAR")))</f>
        <v>PARA MEJORAR</v>
      </c>
      <c r="AF402" s="610"/>
      <c r="AG402" s="604"/>
      <c r="AH402" s="600"/>
      <c r="AI402" s="977"/>
      <c r="AJ402" s="67"/>
    </row>
    <row r="403" spans="1:36" s="68" customFormat="1" ht="24.95" customHeight="1" thickBot="1" x14ac:dyDescent="0.25">
      <c r="A403" s="310"/>
      <c r="B403" s="600"/>
      <c r="C403" s="602"/>
      <c r="D403" s="604"/>
      <c r="E403" s="606"/>
      <c r="F403" s="608"/>
      <c r="G403" s="610"/>
      <c r="H403" s="596"/>
      <c r="I403" s="613"/>
      <c r="J403" s="656"/>
      <c r="K403" s="596"/>
      <c r="L403" s="592"/>
      <c r="M403" s="591"/>
      <c r="N403" s="41" t="s">
        <v>34</v>
      </c>
      <c r="O403" s="46">
        <v>0</v>
      </c>
      <c r="P403" s="8">
        <v>0</v>
      </c>
      <c r="Q403" s="8">
        <v>0</v>
      </c>
      <c r="R403" s="9">
        <v>0</v>
      </c>
      <c r="S403" s="10">
        <f t="shared" ref="S403" si="1395">SUM(O403:O403)*M402</f>
        <v>0</v>
      </c>
      <c r="T403" s="10">
        <f t="shared" ref="T403" si="1396">SUM(P403:P403)*M402</f>
        <v>0</v>
      </c>
      <c r="U403" s="10">
        <f t="shared" ref="U403" si="1397">SUM(Q403:Q403)*M402</f>
        <v>0</v>
      </c>
      <c r="V403" s="10">
        <f t="shared" ref="V403" si="1398">SUM(R403:R403)*M402</f>
        <v>0</v>
      </c>
      <c r="W403" s="11">
        <f t="shared" si="1393"/>
        <v>0</v>
      </c>
      <c r="X403" s="900"/>
      <c r="Y403" s="900"/>
      <c r="Z403" s="900"/>
      <c r="AA403" s="900"/>
      <c r="AB403" s="900"/>
      <c r="AC403" s="974"/>
      <c r="AD403" s="991"/>
      <c r="AE403" s="103"/>
      <c r="AF403" s="610"/>
      <c r="AG403" s="604"/>
      <c r="AH403" s="600"/>
      <c r="AI403" s="977"/>
      <c r="AJ403" s="67"/>
    </row>
    <row r="404" spans="1:36" s="68" customFormat="1" ht="20.100000000000001" customHeight="1" x14ac:dyDescent="0.2">
      <c r="A404" s="310"/>
      <c r="B404" s="600"/>
      <c r="C404" s="602"/>
      <c r="D404" s="604"/>
      <c r="E404" s="606"/>
      <c r="F404" s="608"/>
      <c r="G404" s="610"/>
      <c r="H404" s="596"/>
      <c r="I404" s="613"/>
      <c r="J404" s="656"/>
      <c r="K404" s="596"/>
      <c r="L404" s="592" t="s">
        <v>459</v>
      </c>
      <c r="M404" s="591">
        <v>0.4</v>
      </c>
      <c r="N404" s="40" t="s">
        <v>32</v>
      </c>
      <c r="O404" s="43">
        <v>0</v>
      </c>
      <c r="P404" s="44">
        <v>0</v>
      </c>
      <c r="Q404" s="44">
        <v>1</v>
      </c>
      <c r="R404" s="45">
        <v>1</v>
      </c>
      <c r="S404" s="5">
        <f t="shared" ref="S404" si="1399">SUM(O404:O404)*M404</f>
        <v>0</v>
      </c>
      <c r="T404" s="5">
        <f t="shared" ref="T404" si="1400">SUM(P404:P404)*M404</f>
        <v>0</v>
      </c>
      <c r="U404" s="5">
        <f t="shared" ref="U404" si="1401">SUM(Q404:Q404)*M404</f>
        <v>0.4</v>
      </c>
      <c r="V404" s="5">
        <f t="shared" ref="V404" si="1402">SUM(R404:R404)*M404</f>
        <v>0.4</v>
      </c>
      <c r="W404" s="6">
        <f t="shared" ref="W404:W405" si="1403">MAX(S404:V404)</f>
        <v>0.4</v>
      </c>
      <c r="X404" s="900"/>
      <c r="Y404" s="900"/>
      <c r="Z404" s="900"/>
      <c r="AA404" s="900"/>
      <c r="AB404" s="900"/>
      <c r="AC404" s="974"/>
      <c r="AD404" s="991"/>
      <c r="AE404" s="101" t="str">
        <f t="shared" ref="AE404" si="1404">+IF(P405&gt;P404,"SUPERADA",IF(P405=P404,"EQUILIBRADA",IF(P405&lt;P404,"PARA MEJORAR")))</f>
        <v>EQUILIBRADA</v>
      </c>
      <c r="AF404" s="610"/>
      <c r="AG404" s="604"/>
      <c r="AH404" s="600"/>
      <c r="AI404" s="977"/>
      <c r="AJ404" s="67"/>
    </row>
    <row r="405" spans="1:36" s="68" customFormat="1" ht="20.100000000000001" customHeight="1" thickBot="1" x14ac:dyDescent="0.25">
      <c r="A405" s="310"/>
      <c r="B405" s="600"/>
      <c r="C405" s="602"/>
      <c r="D405" s="604"/>
      <c r="E405" s="606"/>
      <c r="F405" s="608"/>
      <c r="G405" s="660"/>
      <c r="H405" s="597"/>
      <c r="I405" s="661"/>
      <c r="J405" s="662"/>
      <c r="K405" s="597"/>
      <c r="L405" s="593"/>
      <c r="M405" s="594"/>
      <c r="N405" s="41" t="s">
        <v>34</v>
      </c>
      <c r="O405" s="46">
        <v>0</v>
      </c>
      <c r="P405" s="8">
        <v>0</v>
      </c>
      <c r="Q405" s="8">
        <v>0</v>
      </c>
      <c r="R405" s="9">
        <v>0</v>
      </c>
      <c r="S405" s="10">
        <f t="shared" ref="S405" si="1405">SUM(O405:O405)*M404</f>
        <v>0</v>
      </c>
      <c r="T405" s="10">
        <f t="shared" ref="T405" si="1406">SUM(P405:P405)*M404</f>
        <v>0</v>
      </c>
      <c r="U405" s="10">
        <f t="shared" ref="U405" si="1407">SUM(Q405:Q405)*M404</f>
        <v>0</v>
      </c>
      <c r="V405" s="10">
        <f t="shared" ref="V405" si="1408">SUM(R405:R405)*M404</f>
        <v>0</v>
      </c>
      <c r="W405" s="11">
        <f t="shared" si="1403"/>
        <v>0</v>
      </c>
      <c r="X405" s="902"/>
      <c r="Y405" s="902"/>
      <c r="Z405" s="902"/>
      <c r="AA405" s="902"/>
      <c r="AB405" s="902"/>
      <c r="AC405" s="974"/>
      <c r="AD405" s="991"/>
      <c r="AE405" s="103"/>
      <c r="AF405" s="660"/>
      <c r="AG405" s="604"/>
      <c r="AH405" s="600"/>
      <c r="AI405" s="977"/>
      <c r="AJ405" s="67"/>
    </row>
    <row r="406" spans="1:36" s="68" customFormat="1" ht="35.1" customHeight="1" x14ac:dyDescent="0.2">
      <c r="A406" s="310"/>
      <c r="B406" s="600"/>
      <c r="C406" s="631"/>
      <c r="D406" s="634" t="s">
        <v>460</v>
      </c>
      <c r="E406" s="605"/>
      <c r="F406" s="638" t="s">
        <v>461</v>
      </c>
      <c r="G406" s="641" t="s">
        <v>462</v>
      </c>
      <c r="H406" s="643"/>
      <c r="I406" s="645" t="s">
        <v>463</v>
      </c>
      <c r="J406" s="647" t="s">
        <v>464</v>
      </c>
      <c r="K406" s="649"/>
      <c r="L406" s="669" t="s">
        <v>465</v>
      </c>
      <c r="M406" s="671">
        <v>1</v>
      </c>
      <c r="N406" s="40" t="s">
        <v>32</v>
      </c>
      <c r="O406" s="43">
        <v>0.1</v>
      </c>
      <c r="P406" s="44">
        <v>0.2</v>
      </c>
      <c r="Q406" s="44">
        <v>0.3</v>
      </c>
      <c r="R406" s="45">
        <v>1</v>
      </c>
      <c r="S406" s="5">
        <f t="shared" ref="S406" si="1409">SUM(O406:O406)*M406</f>
        <v>0.1</v>
      </c>
      <c r="T406" s="5">
        <f t="shared" ref="T406" si="1410">SUM(P406:P406)*M406</f>
        <v>0.2</v>
      </c>
      <c r="U406" s="5">
        <f t="shared" ref="U406" si="1411">SUM(Q406:Q406)*M406</f>
        <v>0.3</v>
      </c>
      <c r="V406" s="5">
        <f t="shared" ref="V406" si="1412">SUM(R406:R406)*M406</f>
        <v>1</v>
      </c>
      <c r="W406" s="6">
        <f t="shared" ref="W406:W407" si="1413">MAX(S406:V406)</f>
        <v>1</v>
      </c>
      <c r="X406" s="888">
        <f>+S407</f>
        <v>0</v>
      </c>
      <c r="Y406" s="888">
        <f>+T407</f>
        <v>0</v>
      </c>
      <c r="Z406" s="888">
        <f>+U407</f>
        <v>0</v>
      </c>
      <c r="AA406" s="888">
        <f>+V407</f>
        <v>0</v>
      </c>
      <c r="AB406" s="888">
        <f>MAX(X406:AA407)</f>
        <v>0</v>
      </c>
      <c r="AC406" s="974"/>
      <c r="AD406" s="991"/>
      <c r="AE406" s="101" t="str">
        <f t="shared" ref="AE406" si="1414">+IF(P407&gt;P406,"SUPERADA",IF(P407=P406,"EQUILIBRADA",IF(P407&lt;P406,"PARA MEJORAR")))</f>
        <v>PARA MEJORAR</v>
      </c>
      <c r="AF406" s="641"/>
      <c r="AG406" s="634"/>
      <c r="AH406" s="600"/>
      <c r="AI406" s="977"/>
      <c r="AJ406" s="67"/>
    </row>
    <row r="407" spans="1:36" s="68" customFormat="1" ht="35.1" customHeight="1" thickBot="1" x14ac:dyDescent="0.25">
      <c r="A407" s="310"/>
      <c r="B407" s="600"/>
      <c r="C407" s="632"/>
      <c r="D407" s="635"/>
      <c r="E407" s="606"/>
      <c r="F407" s="639"/>
      <c r="G407" s="642"/>
      <c r="H407" s="644"/>
      <c r="I407" s="646"/>
      <c r="J407" s="648"/>
      <c r="K407" s="650"/>
      <c r="L407" s="670"/>
      <c r="M407" s="594"/>
      <c r="N407" s="41" t="s">
        <v>34</v>
      </c>
      <c r="O407" s="46">
        <v>0</v>
      </c>
      <c r="P407" s="8">
        <v>0</v>
      </c>
      <c r="Q407" s="8">
        <v>0</v>
      </c>
      <c r="R407" s="9">
        <v>0</v>
      </c>
      <c r="S407" s="10">
        <f t="shared" ref="S407" si="1415">SUM(O407:O407)*M406</f>
        <v>0</v>
      </c>
      <c r="T407" s="10">
        <f t="shared" ref="T407" si="1416">SUM(P407:P407)*M406</f>
        <v>0</v>
      </c>
      <c r="U407" s="10">
        <f t="shared" ref="U407" si="1417">SUM(Q407:Q407)*M406</f>
        <v>0</v>
      </c>
      <c r="V407" s="10">
        <f t="shared" ref="V407" si="1418">SUM(R407:R407)*M406</f>
        <v>0</v>
      </c>
      <c r="W407" s="11">
        <f t="shared" si="1413"/>
        <v>0</v>
      </c>
      <c r="X407" s="889"/>
      <c r="Y407" s="889"/>
      <c r="Z407" s="889"/>
      <c r="AA407" s="889"/>
      <c r="AB407" s="889"/>
      <c r="AC407" s="974"/>
      <c r="AD407" s="991"/>
      <c r="AE407" s="103"/>
      <c r="AF407" s="642"/>
      <c r="AG407" s="635"/>
      <c r="AH407" s="600"/>
      <c r="AI407" s="977"/>
      <c r="AJ407" s="67"/>
    </row>
    <row r="408" spans="1:36" s="68" customFormat="1" ht="35.1" customHeight="1" x14ac:dyDescent="0.2">
      <c r="A408" s="310"/>
      <c r="B408" s="600"/>
      <c r="C408" s="632"/>
      <c r="D408" s="635"/>
      <c r="E408" s="606"/>
      <c r="F408" s="639"/>
      <c r="G408" s="641" t="s">
        <v>466</v>
      </c>
      <c r="H408" s="643"/>
      <c r="I408" s="647" t="s">
        <v>467</v>
      </c>
      <c r="J408" s="647" t="s">
        <v>468</v>
      </c>
      <c r="K408" s="649"/>
      <c r="L408" s="669" t="s">
        <v>469</v>
      </c>
      <c r="M408" s="671">
        <v>1</v>
      </c>
      <c r="N408" s="40" t="s">
        <v>32</v>
      </c>
      <c r="O408" s="43">
        <v>0.1</v>
      </c>
      <c r="P408" s="44">
        <v>0.3</v>
      </c>
      <c r="Q408" s="44">
        <v>0.6</v>
      </c>
      <c r="R408" s="45">
        <v>1</v>
      </c>
      <c r="S408" s="5">
        <f t="shared" ref="S408" si="1419">SUM(O408:O408)*M408</f>
        <v>0.1</v>
      </c>
      <c r="T408" s="5">
        <f t="shared" ref="T408" si="1420">SUM(P408:P408)*M408</f>
        <v>0.3</v>
      </c>
      <c r="U408" s="5">
        <f t="shared" ref="U408" si="1421">SUM(Q408:Q408)*M408</f>
        <v>0.6</v>
      </c>
      <c r="V408" s="5">
        <f t="shared" ref="V408" si="1422">SUM(R408:R408)*M408</f>
        <v>1</v>
      </c>
      <c r="W408" s="6">
        <f t="shared" ref="W408:W409" si="1423">MAX(S408:V408)</f>
        <v>1</v>
      </c>
      <c r="X408" s="888">
        <f>+S409</f>
        <v>0</v>
      </c>
      <c r="Y408" s="888">
        <f>+T409</f>
        <v>0</v>
      </c>
      <c r="Z408" s="888">
        <f>+U409</f>
        <v>0</v>
      </c>
      <c r="AA408" s="888">
        <f>+V409</f>
        <v>0</v>
      </c>
      <c r="AB408" s="888">
        <f>MAX(X408:AA409)</f>
        <v>0</v>
      </c>
      <c r="AC408" s="974"/>
      <c r="AD408" s="991"/>
      <c r="AE408" s="101" t="str">
        <f t="shared" ref="AE408" si="1424">+IF(P409&gt;P408,"SUPERADA",IF(P409=P408,"EQUILIBRADA",IF(P409&lt;P408,"PARA MEJORAR")))</f>
        <v>PARA MEJORAR</v>
      </c>
      <c r="AF408" s="641"/>
      <c r="AG408" s="635"/>
      <c r="AH408" s="600"/>
      <c r="AI408" s="977"/>
      <c r="AJ408" s="67"/>
    </row>
    <row r="409" spans="1:36" s="68" customFormat="1" ht="35.1" customHeight="1" thickBot="1" x14ac:dyDescent="0.25">
      <c r="A409" s="310"/>
      <c r="B409" s="600"/>
      <c r="C409" s="633"/>
      <c r="D409" s="636"/>
      <c r="E409" s="637"/>
      <c r="F409" s="640"/>
      <c r="G409" s="672"/>
      <c r="H409" s="626"/>
      <c r="I409" s="673"/>
      <c r="J409" s="673"/>
      <c r="K409" s="652"/>
      <c r="L409" s="674"/>
      <c r="M409" s="654"/>
      <c r="N409" s="41" t="s">
        <v>34</v>
      </c>
      <c r="O409" s="46">
        <v>0</v>
      </c>
      <c r="P409" s="8">
        <v>0</v>
      </c>
      <c r="Q409" s="8">
        <v>0</v>
      </c>
      <c r="R409" s="9">
        <v>0</v>
      </c>
      <c r="S409" s="10">
        <f t="shared" ref="S409" si="1425">SUM(O409:O409)*M408</f>
        <v>0</v>
      </c>
      <c r="T409" s="10">
        <f t="shared" ref="T409" si="1426">SUM(P409:P409)*M408</f>
        <v>0</v>
      </c>
      <c r="U409" s="10">
        <f t="shared" ref="U409" si="1427">SUM(Q409:Q409)*M408</f>
        <v>0</v>
      </c>
      <c r="V409" s="10">
        <f t="shared" ref="V409" si="1428">SUM(R409:R409)*M408</f>
        <v>0</v>
      </c>
      <c r="W409" s="11">
        <f t="shared" si="1423"/>
        <v>0</v>
      </c>
      <c r="X409" s="890"/>
      <c r="Y409" s="890"/>
      <c r="Z409" s="890"/>
      <c r="AA409" s="890"/>
      <c r="AB409" s="890"/>
      <c r="AC409" s="974"/>
      <c r="AD409" s="991"/>
      <c r="AE409" s="103"/>
      <c r="AF409" s="672"/>
      <c r="AG409" s="636"/>
      <c r="AH409" s="600"/>
      <c r="AI409" s="977"/>
      <c r="AJ409" s="67"/>
    </row>
    <row r="410" spans="1:36" s="68" customFormat="1" ht="20.100000000000001" customHeight="1" x14ac:dyDescent="0.2">
      <c r="A410" s="310"/>
      <c r="B410" s="600"/>
      <c r="C410" s="631"/>
      <c r="D410" s="635" t="s">
        <v>470</v>
      </c>
      <c r="E410" s="606"/>
      <c r="F410" s="608" t="s">
        <v>471</v>
      </c>
      <c r="G410" s="665" t="s">
        <v>472</v>
      </c>
      <c r="H410" s="624"/>
      <c r="I410" s="667" t="s">
        <v>473</v>
      </c>
      <c r="J410" s="667" t="s">
        <v>474</v>
      </c>
      <c r="K410" s="629"/>
      <c r="L410" s="663" t="s">
        <v>475</v>
      </c>
      <c r="M410" s="590">
        <v>0.15</v>
      </c>
      <c r="N410" s="40" t="s">
        <v>32</v>
      </c>
      <c r="O410" s="43">
        <v>0.1</v>
      </c>
      <c r="P410" s="44">
        <v>0.3</v>
      </c>
      <c r="Q410" s="44">
        <v>0.6</v>
      </c>
      <c r="R410" s="45">
        <v>1</v>
      </c>
      <c r="S410" s="5">
        <f t="shared" ref="S410" si="1429">SUM(O410:O410)*M410</f>
        <v>1.4999999999999999E-2</v>
      </c>
      <c r="T410" s="5">
        <f t="shared" ref="T410" si="1430">SUM(P410:P410)*M410</f>
        <v>4.4999999999999998E-2</v>
      </c>
      <c r="U410" s="5">
        <f t="shared" ref="U410" si="1431">SUM(Q410:Q410)*M410</f>
        <v>0.09</v>
      </c>
      <c r="V410" s="5">
        <f t="shared" ref="V410" si="1432">SUM(R410:R410)*M410</f>
        <v>0.15</v>
      </c>
      <c r="W410" s="6">
        <f t="shared" ref="W410:W411" si="1433">MAX(S410:V410)</f>
        <v>0.15</v>
      </c>
      <c r="X410" s="891">
        <f>+S411+S413+S415+S417+S419+S421</f>
        <v>0</v>
      </c>
      <c r="Y410" s="891">
        <f>+T411+T413+T415+T417+T419+T421</f>
        <v>0</v>
      </c>
      <c r="Z410" s="891">
        <f>+U411+U413+U415+U417+U419+U421</f>
        <v>0</v>
      </c>
      <c r="AA410" s="891">
        <f>+V411+V413+V415+V417+V419+V421</f>
        <v>0</v>
      </c>
      <c r="AB410" s="891">
        <f>MAX(X410:AA421)</f>
        <v>0</v>
      </c>
      <c r="AC410" s="974"/>
      <c r="AD410" s="991"/>
      <c r="AE410" s="101" t="str">
        <f t="shared" ref="AE410" si="1434">+IF(P411&gt;P410,"SUPERADA",IF(P411=P410,"EQUILIBRADA",IF(P411&lt;P410,"PARA MEJORAR")))</f>
        <v>PARA MEJORAR</v>
      </c>
      <c r="AF410" s="665"/>
      <c r="AG410" s="635"/>
      <c r="AH410" s="600"/>
      <c r="AI410" s="977"/>
      <c r="AJ410" s="67"/>
    </row>
    <row r="411" spans="1:36" s="68" customFormat="1" ht="20.100000000000001" customHeight="1" thickBot="1" x14ac:dyDescent="0.25">
      <c r="A411" s="310"/>
      <c r="B411" s="600"/>
      <c r="C411" s="632"/>
      <c r="D411" s="635"/>
      <c r="E411" s="606"/>
      <c r="F411" s="608"/>
      <c r="G411" s="666"/>
      <c r="H411" s="625"/>
      <c r="I411" s="668"/>
      <c r="J411" s="668"/>
      <c r="K411" s="630"/>
      <c r="L411" s="664"/>
      <c r="M411" s="591"/>
      <c r="N411" s="41" t="s">
        <v>34</v>
      </c>
      <c r="O411" s="46">
        <v>0</v>
      </c>
      <c r="P411" s="8">
        <v>0</v>
      </c>
      <c r="Q411" s="8">
        <v>0</v>
      </c>
      <c r="R411" s="9">
        <v>0</v>
      </c>
      <c r="S411" s="10">
        <f t="shared" ref="S411" si="1435">SUM(O411:O411)*M410</f>
        <v>0</v>
      </c>
      <c r="T411" s="10">
        <f t="shared" ref="T411" si="1436">SUM(P411:P411)*M410</f>
        <v>0</v>
      </c>
      <c r="U411" s="10">
        <f t="shared" ref="U411" si="1437">SUM(Q411:Q411)*M410</f>
        <v>0</v>
      </c>
      <c r="V411" s="10">
        <f t="shared" ref="V411" si="1438">SUM(R411:R411)*M410</f>
        <v>0</v>
      </c>
      <c r="W411" s="11">
        <f t="shared" si="1433"/>
        <v>0</v>
      </c>
      <c r="X411" s="892"/>
      <c r="Y411" s="892"/>
      <c r="Z411" s="892"/>
      <c r="AA411" s="892"/>
      <c r="AB411" s="892"/>
      <c r="AC411" s="974"/>
      <c r="AD411" s="991"/>
      <c r="AE411" s="103"/>
      <c r="AF411" s="666"/>
      <c r="AG411" s="635"/>
      <c r="AH411" s="600"/>
      <c r="AI411" s="977"/>
      <c r="AJ411" s="67"/>
    </row>
    <row r="412" spans="1:36" s="68" customFormat="1" ht="20.100000000000001" customHeight="1" x14ac:dyDescent="0.2">
      <c r="A412" s="310"/>
      <c r="B412" s="600"/>
      <c r="C412" s="632"/>
      <c r="D412" s="635"/>
      <c r="E412" s="606"/>
      <c r="F412" s="608"/>
      <c r="G412" s="666"/>
      <c r="H412" s="625"/>
      <c r="I412" s="668"/>
      <c r="J412" s="668"/>
      <c r="K412" s="630"/>
      <c r="L412" s="664" t="s">
        <v>476</v>
      </c>
      <c r="M412" s="591">
        <v>0.15</v>
      </c>
      <c r="N412" s="40" t="s">
        <v>32</v>
      </c>
      <c r="O412" s="43">
        <v>0.25</v>
      </c>
      <c r="P412" s="44">
        <v>0.5</v>
      </c>
      <c r="Q412" s="44">
        <v>0.75</v>
      </c>
      <c r="R412" s="45">
        <v>1</v>
      </c>
      <c r="S412" s="5">
        <f t="shared" ref="S412" si="1439">SUM(O412:O412)*M412</f>
        <v>3.7499999999999999E-2</v>
      </c>
      <c r="T412" s="5">
        <f t="shared" ref="T412" si="1440">SUM(P412:P412)*M412</f>
        <v>7.4999999999999997E-2</v>
      </c>
      <c r="U412" s="5">
        <f t="shared" ref="U412" si="1441">SUM(Q412:Q412)*M412</f>
        <v>0.11249999999999999</v>
      </c>
      <c r="V412" s="5">
        <f t="shared" ref="V412" si="1442">SUM(R412:R412)*M412</f>
        <v>0.15</v>
      </c>
      <c r="W412" s="6">
        <f t="shared" ref="W412:W413" si="1443">MAX(S412:V412)</f>
        <v>0.15</v>
      </c>
      <c r="X412" s="892"/>
      <c r="Y412" s="892"/>
      <c r="Z412" s="892"/>
      <c r="AA412" s="892"/>
      <c r="AB412" s="892"/>
      <c r="AC412" s="974"/>
      <c r="AD412" s="991"/>
      <c r="AE412" s="101" t="str">
        <f t="shared" ref="AE412" si="1444">+IF(P413&gt;P412,"SUPERADA",IF(P413=P412,"EQUILIBRADA",IF(P413&lt;P412,"PARA MEJORAR")))</f>
        <v>PARA MEJORAR</v>
      </c>
      <c r="AF412" s="666"/>
      <c r="AG412" s="635"/>
      <c r="AH412" s="600"/>
      <c r="AI412" s="977"/>
      <c r="AJ412" s="67"/>
    </row>
    <row r="413" spans="1:36" s="68" customFormat="1" ht="20.100000000000001" customHeight="1" thickBot="1" x14ac:dyDescent="0.25">
      <c r="A413" s="310"/>
      <c r="B413" s="600"/>
      <c r="C413" s="632"/>
      <c r="D413" s="635"/>
      <c r="E413" s="606"/>
      <c r="F413" s="608"/>
      <c r="G413" s="666"/>
      <c r="H413" s="625"/>
      <c r="I413" s="668"/>
      <c r="J413" s="668"/>
      <c r="K413" s="630"/>
      <c r="L413" s="664"/>
      <c r="M413" s="591"/>
      <c r="N413" s="41" t="s">
        <v>34</v>
      </c>
      <c r="O413" s="46">
        <v>0</v>
      </c>
      <c r="P413" s="8">
        <v>0</v>
      </c>
      <c r="Q413" s="8">
        <v>0</v>
      </c>
      <c r="R413" s="9">
        <v>0</v>
      </c>
      <c r="S413" s="10">
        <f t="shared" ref="S413" si="1445">SUM(O413:O413)*M412</f>
        <v>0</v>
      </c>
      <c r="T413" s="10">
        <f t="shared" ref="T413" si="1446">SUM(P413:P413)*M412</f>
        <v>0</v>
      </c>
      <c r="U413" s="10">
        <f t="shared" ref="U413" si="1447">SUM(Q413:Q413)*M412</f>
        <v>0</v>
      </c>
      <c r="V413" s="10">
        <f t="shared" ref="V413" si="1448">SUM(R413:R413)*M412</f>
        <v>0</v>
      </c>
      <c r="W413" s="11">
        <f t="shared" si="1443"/>
        <v>0</v>
      </c>
      <c r="X413" s="892"/>
      <c r="Y413" s="892"/>
      <c r="Z413" s="892"/>
      <c r="AA413" s="892"/>
      <c r="AB413" s="892"/>
      <c r="AC413" s="974"/>
      <c r="AD413" s="991"/>
      <c r="AE413" s="103"/>
      <c r="AF413" s="666"/>
      <c r="AG413" s="635"/>
      <c r="AH413" s="600"/>
      <c r="AI413" s="977"/>
      <c r="AJ413" s="67"/>
    </row>
    <row r="414" spans="1:36" s="68" customFormat="1" ht="20.100000000000001" customHeight="1" x14ac:dyDescent="0.2">
      <c r="A414" s="310"/>
      <c r="B414" s="600"/>
      <c r="C414" s="632"/>
      <c r="D414" s="635"/>
      <c r="E414" s="606"/>
      <c r="F414" s="608"/>
      <c r="G414" s="666"/>
      <c r="H414" s="625"/>
      <c r="I414" s="668"/>
      <c r="J414" s="668"/>
      <c r="K414" s="630"/>
      <c r="L414" s="664" t="s">
        <v>477</v>
      </c>
      <c r="M414" s="591">
        <v>0.2</v>
      </c>
      <c r="N414" s="40" t="s">
        <v>32</v>
      </c>
      <c r="O414" s="43">
        <v>0</v>
      </c>
      <c r="P414" s="44">
        <v>0.3</v>
      </c>
      <c r="Q414" s="44">
        <v>0.6</v>
      </c>
      <c r="R414" s="45">
        <v>1</v>
      </c>
      <c r="S414" s="5">
        <f t="shared" ref="S414" si="1449">SUM(O414:O414)*M414</f>
        <v>0</v>
      </c>
      <c r="T414" s="5">
        <f t="shared" ref="T414" si="1450">SUM(P414:P414)*M414</f>
        <v>0.06</v>
      </c>
      <c r="U414" s="5">
        <f t="shared" ref="U414" si="1451">SUM(Q414:Q414)*M414</f>
        <v>0.12</v>
      </c>
      <c r="V414" s="5">
        <f t="shared" ref="V414" si="1452">SUM(R414:R414)*M414</f>
        <v>0.2</v>
      </c>
      <c r="W414" s="6">
        <f t="shared" ref="W414:W415" si="1453">MAX(S414:V414)</f>
        <v>0.2</v>
      </c>
      <c r="X414" s="892"/>
      <c r="Y414" s="892"/>
      <c r="Z414" s="892"/>
      <c r="AA414" s="892"/>
      <c r="AB414" s="892"/>
      <c r="AC414" s="974"/>
      <c r="AD414" s="991"/>
      <c r="AE414" s="101" t="str">
        <f t="shared" ref="AE414" si="1454">+IF(P415&gt;P414,"SUPERADA",IF(P415=P414,"EQUILIBRADA",IF(P415&lt;P414,"PARA MEJORAR")))</f>
        <v>PARA MEJORAR</v>
      </c>
      <c r="AF414" s="666"/>
      <c r="AG414" s="635"/>
      <c r="AH414" s="600"/>
      <c r="AI414" s="977"/>
      <c r="AJ414" s="67"/>
    </row>
    <row r="415" spans="1:36" s="68" customFormat="1" ht="20.100000000000001" customHeight="1" thickBot="1" x14ac:dyDescent="0.25">
      <c r="A415" s="310"/>
      <c r="B415" s="600"/>
      <c r="C415" s="632"/>
      <c r="D415" s="635"/>
      <c r="E415" s="606"/>
      <c r="F415" s="608"/>
      <c r="G415" s="666"/>
      <c r="H415" s="625"/>
      <c r="I415" s="668"/>
      <c r="J415" s="668"/>
      <c r="K415" s="630"/>
      <c r="L415" s="664"/>
      <c r="M415" s="591"/>
      <c r="N415" s="41" t="s">
        <v>34</v>
      </c>
      <c r="O415" s="46">
        <v>0</v>
      </c>
      <c r="P415" s="8">
        <v>0</v>
      </c>
      <c r="Q415" s="8">
        <v>0</v>
      </c>
      <c r="R415" s="9">
        <v>0</v>
      </c>
      <c r="S415" s="10">
        <f t="shared" ref="S415" si="1455">SUM(O415:O415)*M414</f>
        <v>0</v>
      </c>
      <c r="T415" s="10">
        <f t="shared" ref="T415" si="1456">SUM(P415:P415)*M414</f>
        <v>0</v>
      </c>
      <c r="U415" s="10">
        <f t="shared" ref="U415" si="1457">SUM(Q415:Q415)*M414</f>
        <v>0</v>
      </c>
      <c r="V415" s="10">
        <f t="shared" ref="V415" si="1458">SUM(R415:R415)*M414</f>
        <v>0</v>
      </c>
      <c r="W415" s="11">
        <f t="shared" si="1453"/>
        <v>0</v>
      </c>
      <c r="X415" s="892"/>
      <c r="Y415" s="892"/>
      <c r="Z415" s="892"/>
      <c r="AA415" s="892"/>
      <c r="AB415" s="892"/>
      <c r="AC415" s="974"/>
      <c r="AD415" s="991"/>
      <c r="AE415" s="103"/>
      <c r="AF415" s="666"/>
      <c r="AG415" s="635"/>
      <c r="AH415" s="600"/>
      <c r="AI415" s="977"/>
      <c r="AJ415" s="67"/>
    </row>
    <row r="416" spans="1:36" s="68" customFormat="1" ht="20.100000000000001" customHeight="1" x14ac:dyDescent="0.2">
      <c r="A416" s="310"/>
      <c r="B416" s="600"/>
      <c r="C416" s="632"/>
      <c r="D416" s="635"/>
      <c r="E416" s="606"/>
      <c r="F416" s="608"/>
      <c r="G416" s="666"/>
      <c r="H416" s="625"/>
      <c r="I416" s="668"/>
      <c r="J416" s="668"/>
      <c r="K416" s="630"/>
      <c r="L416" s="664" t="s">
        <v>478</v>
      </c>
      <c r="M416" s="591">
        <v>0.2</v>
      </c>
      <c r="N416" s="40" t="s">
        <v>32</v>
      </c>
      <c r="O416" s="43">
        <v>0</v>
      </c>
      <c r="P416" s="44">
        <v>0</v>
      </c>
      <c r="Q416" s="44">
        <v>0.5</v>
      </c>
      <c r="R416" s="45">
        <v>1</v>
      </c>
      <c r="S416" s="5">
        <f t="shared" ref="S416" si="1459">SUM(O416:O416)*M416</f>
        <v>0</v>
      </c>
      <c r="T416" s="5">
        <f t="shared" ref="T416" si="1460">SUM(P416:P416)*M416</f>
        <v>0</v>
      </c>
      <c r="U416" s="5">
        <f t="shared" ref="U416" si="1461">SUM(Q416:Q416)*M416</f>
        <v>0.1</v>
      </c>
      <c r="V416" s="5">
        <f t="shared" ref="V416" si="1462">SUM(R416:R416)*M416</f>
        <v>0.2</v>
      </c>
      <c r="W416" s="6">
        <f t="shared" ref="W416:W417" si="1463">MAX(S416:V416)</f>
        <v>0.2</v>
      </c>
      <c r="X416" s="892"/>
      <c r="Y416" s="892"/>
      <c r="Z416" s="892"/>
      <c r="AA416" s="892"/>
      <c r="AB416" s="892"/>
      <c r="AC416" s="974"/>
      <c r="AD416" s="991"/>
      <c r="AE416" s="101" t="str">
        <f t="shared" ref="AE416" si="1464">+IF(P417&gt;P416,"SUPERADA",IF(P417=P416,"EQUILIBRADA",IF(P417&lt;P416,"PARA MEJORAR")))</f>
        <v>EQUILIBRADA</v>
      </c>
      <c r="AF416" s="666"/>
      <c r="AG416" s="635"/>
      <c r="AH416" s="600"/>
      <c r="AI416" s="977"/>
      <c r="AJ416" s="67"/>
    </row>
    <row r="417" spans="1:36" s="68" customFormat="1" ht="20.100000000000001" customHeight="1" thickBot="1" x14ac:dyDescent="0.25">
      <c r="A417" s="310"/>
      <c r="B417" s="600"/>
      <c r="C417" s="632"/>
      <c r="D417" s="635"/>
      <c r="E417" s="606"/>
      <c r="F417" s="608"/>
      <c r="G417" s="666"/>
      <c r="H417" s="625"/>
      <c r="I417" s="668"/>
      <c r="J417" s="668"/>
      <c r="K417" s="630"/>
      <c r="L417" s="664"/>
      <c r="M417" s="591"/>
      <c r="N417" s="41" t="s">
        <v>34</v>
      </c>
      <c r="O417" s="46">
        <v>0</v>
      </c>
      <c r="P417" s="8">
        <v>0</v>
      </c>
      <c r="Q417" s="8">
        <v>0</v>
      </c>
      <c r="R417" s="9">
        <v>0</v>
      </c>
      <c r="S417" s="10">
        <f t="shared" ref="S417" si="1465">SUM(O417:O417)*M416</f>
        <v>0</v>
      </c>
      <c r="T417" s="10">
        <f t="shared" ref="T417" si="1466">SUM(P417:P417)*M416</f>
        <v>0</v>
      </c>
      <c r="U417" s="10">
        <f t="shared" ref="U417" si="1467">SUM(Q417:Q417)*M416</f>
        <v>0</v>
      </c>
      <c r="V417" s="10">
        <f t="shared" ref="V417" si="1468">SUM(R417:R417)*M416</f>
        <v>0</v>
      </c>
      <c r="W417" s="11">
        <f t="shared" si="1463"/>
        <v>0</v>
      </c>
      <c r="X417" s="892"/>
      <c r="Y417" s="892"/>
      <c r="Z417" s="892"/>
      <c r="AA417" s="892"/>
      <c r="AB417" s="892"/>
      <c r="AC417" s="974"/>
      <c r="AD417" s="991"/>
      <c r="AE417" s="103"/>
      <c r="AF417" s="666"/>
      <c r="AG417" s="635"/>
      <c r="AH417" s="600"/>
      <c r="AI417" s="977"/>
      <c r="AJ417" s="67"/>
    </row>
    <row r="418" spans="1:36" s="68" customFormat="1" ht="20.100000000000001" customHeight="1" x14ac:dyDescent="0.2">
      <c r="A418" s="310"/>
      <c r="B418" s="600"/>
      <c r="C418" s="632"/>
      <c r="D418" s="635"/>
      <c r="E418" s="606"/>
      <c r="F418" s="608"/>
      <c r="G418" s="666"/>
      <c r="H418" s="625"/>
      <c r="I418" s="668"/>
      <c r="J418" s="668"/>
      <c r="K418" s="630"/>
      <c r="L418" s="664" t="s">
        <v>479</v>
      </c>
      <c r="M418" s="591">
        <v>0.2</v>
      </c>
      <c r="N418" s="40" t="s">
        <v>32</v>
      </c>
      <c r="O418" s="43">
        <v>0</v>
      </c>
      <c r="P418" s="44">
        <v>0</v>
      </c>
      <c r="Q418" s="44">
        <v>0.5</v>
      </c>
      <c r="R418" s="45">
        <v>1</v>
      </c>
      <c r="S418" s="5">
        <f t="shared" ref="S418" si="1469">SUM(O418:O418)*M418</f>
        <v>0</v>
      </c>
      <c r="T418" s="5">
        <f t="shared" ref="T418" si="1470">SUM(P418:P418)*M418</f>
        <v>0</v>
      </c>
      <c r="U418" s="5">
        <f t="shared" ref="U418" si="1471">SUM(Q418:Q418)*M418</f>
        <v>0.1</v>
      </c>
      <c r="V418" s="5">
        <f t="shared" ref="V418" si="1472">SUM(R418:R418)*M418</f>
        <v>0.2</v>
      </c>
      <c r="W418" s="6">
        <f t="shared" ref="W418:W419" si="1473">MAX(S418:V418)</f>
        <v>0.2</v>
      </c>
      <c r="X418" s="892"/>
      <c r="Y418" s="892"/>
      <c r="Z418" s="892"/>
      <c r="AA418" s="892"/>
      <c r="AB418" s="892"/>
      <c r="AC418" s="974"/>
      <c r="AD418" s="991"/>
      <c r="AE418" s="101" t="str">
        <f t="shared" ref="AE418" si="1474">+IF(P419&gt;P418,"SUPERADA",IF(P419=P418,"EQUILIBRADA",IF(P419&lt;P418,"PARA MEJORAR")))</f>
        <v>EQUILIBRADA</v>
      </c>
      <c r="AF418" s="666"/>
      <c r="AG418" s="635"/>
      <c r="AH418" s="600"/>
      <c r="AI418" s="977"/>
      <c r="AJ418" s="67"/>
    </row>
    <row r="419" spans="1:36" s="68" customFormat="1" ht="20.100000000000001" customHeight="1" thickBot="1" x14ac:dyDescent="0.25">
      <c r="A419" s="310"/>
      <c r="B419" s="600"/>
      <c r="C419" s="632"/>
      <c r="D419" s="635"/>
      <c r="E419" s="606"/>
      <c r="F419" s="608"/>
      <c r="G419" s="666"/>
      <c r="H419" s="625"/>
      <c r="I419" s="668"/>
      <c r="J419" s="668"/>
      <c r="K419" s="630"/>
      <c r="L419" s="664"/>
      <c r="M419" s="591"/>
      <c r="N419" s="41" t="s">
        <v>34</v>
      </c>
      <c r="O419" s="46">
        <v>0</v>
      </c>
      <c r="P419" s="8">
        <v>0</v>
      </c>
      <c r="Q419" s="8">
        <v>0</v>
      </c>
      <c r="R419" s="9">
        <v>0</v>
      </c>
      <c r="S419" s="10">
        <f t="shared" ref="S419" si="1475">SUM(O419:O419)*M418</f>
        <v>0</v>
      </c>
      <c r="T419" s="10">
        <f t="shared" ref="T419" si="1476">SUM(P419:P419)*M418</f>
        <v>0</v>
      </c>
      <c r="U419" s="10">
        <f t="shared" ref="U419" si="1477">SUM(Q419:Q419)*M418</f>
        <v>0</v>
      </c>
      <c r="V419" s="10">
        <f t="shared" ref="V419" si="1478">SUM(R419:R419)*M418</f>
        <v>0</v>
      </c>
      <c r="W419" s="11">
        <f t="shared" si="1473"/>
        <v>0</v>
      </c>
      <c r="X419" s="892"/>
      <c r="Y419" s="892"/>
      <c r="Z419" s="892"/>
      <c r="AA419" s="892"/>
      <c r="AB419" s="892"/>
      <c r="AC419" s="974"/>
      <c r="AD419" s="991"/>
      <c r="AE419" s="103"/>
      <c r="AF419" s="666"/>
      <c r="AG419" s="635"/>
      <c r="AH419" s="600"/>
      <c r="AI419" s="977"/>
      <c r="AJ419" s="67"/>
    </row>
    <row r="420" spans="1:36" s="68" customFormat="1" ht="20.100000000000001" customHeight="1" x14ac:dyDescent="0.2">
      <c r="A420" s="310"/>
      <c r="B420" s="600"/>
      <c r="C420" s="632"/>
      <c r="D420" s="635"/>
      <c r="E420" s="606"/>
      <c r="F420" s="608"/>
      <c r="G420" s="666"/>
      <c r="H420" s="625"/>
      <c r="I420" s="668"/>
      <c r="J420" s="668"/>
      <c r="K420" s="630"/>
      <c r="L420" s="664" t="s">
        <v>480</v>
      </c>
      <c r="M420" s="591">
        <v>0.1</v>
      </c>
      <c r="N420" s="40" t="s">
        <v>32</v>
      </c>
      <c r="O420" s="43">
        <v>0</v>
      </c>
      <c r="P420" s="44">
        <v>0</v>
      </c>
      <c r="Q420" s="44">
        <v>0.5</v>
      </c>
      <c r="R420" s="45">
        <v>1</v>
      </c>
      <c r="S420" s="5">
        <f t="shared" ref="S420" si="1479">SUM(O420:O420)*M420</f>
        <v>0</v>
      </c>
      <c r="T420" s="5">
        <f t="shared" ref="T420" si="1480">SUM(P420:P420)*M420</f>
        <v>0</v>
      </c>
      <c r="U420" s="5">
        <f t="shared" ref="U420" si="1481">SUM(Q420:Q420)*M420</f>
        <v>0.05</v>
      </c>
      <c r="V420" s="5">
        <f t="shared" ref="V420" si="1482">SUM(R420:R420)*M420</f>
        <v>0.1</v>
      </c>
      <c r="W420" s="6">
        <f t="shared" ref="W420:W421" si="1483">MAX(S420:V420)</f>
        <v>0.1</v>
      </c>
      <c r="X420" s="892"/>
      <c r="Y420" s="892"/>
      <c r="Z420" s="892"/>
      <c r="AA420" s="892"/>
      <c r="AB420" s="892"/>
      <c r="AC420" s="974"/>
      <c r="AD420" s="991"/>
      <c r="AE420" s="101" t="str">
        <f t="shared" ref="AE420" si="1484">+IF(P421&gt;P420,"SUPERADA",IF(P421=P420,"EQUILIBRADA",IF(P421&lt;P420,"PARA MEJORAR")))</f>
        <v>EQUILIBRADA</v>
      </c>
      <c r="AF420" s="666"/>
      <c r="AG420" s="635"/>
      <c r="AH420" s="600"/>
      <c r="AI420" s="977"/>
      <c r="AJ420" s="67"/>
    </row>
    <row r="421" spans="1:36" s="68" customFormat="1" ht="20.100000000000001" customHeight="1" thickBot="1" x14ac:dyDescent="0.25">
      <c r="A421" s="310"/>
      <c r="B421" s="600"/>
      <c r="C421" s="632"/>
      <c r="D421" s="635"/>
      <c r="E421" s="606"/>
      <c r="F421" s="608"/>
      <c r="G421" s="642"/>
      <c r="H421" s="644"/>
      <c r="I421" s="646"/>
      <c r="J421" s="646"/>
      <c r="K421" s="650"/>
      <c r="L421" s="682"/>
      <c r="M421" s="594"/>
      <c r="N421" s="41" t="s">
        <v>34</v>
      </c>
      <c r="O421" s="46">
        <v>0</v>
      </c>
      <c r="P421" s="8">
        <v>0</v>
      </c>
      <c r="Q421" s="8">
        <v>0</v>
      </c>
      <c r="R421" s="9">
        <v>0</v>
      </c>
      <c r="S421" s="10">
        <f t="shared" ref="S421" si="1485">SUM(O421:O421)*M420</f>
        <v>0</v>
      </c>
      <c r="T421" s="10">
        <f t="shared" ref="T421" si="1486">SUM(P421:P421)*M420</f>
        <v>0</v>
      </c>
      <c r="U421" s="10">
        <f t="shared" ref="U421" si="1487">SUM(Q421:Q421)*M420</f>
        <v>0</v>
      </c>
      <c r="V421" s="10">
        <f t="shared" ref="V421" si="1488">SUM(R421:R421)*M420</f>
        <v>0</v>
      </c>
      <c r="W421" s="11">
        <f t="shared" si="1483"/>
        <v>0</v>
      </c>
      <c r="X421" s="889"/>
      <c r="Y421" s="889"/>
      <c r="Z421" s="889"/>
      <c r="AA421" s="889"/>
      <c r="AB421" s="889"/>
      <c r="AC421" s="974"/>
      <c r="AD421" s="992"/>
      <c r="AE421" s="103"/>
      <c r="AF421" s="642"/>
      <c r="AG421" s="635"/>
      <c r="AH421" s="600"/>
      <c r="AI421" s="977"/>
      <c r="AJ421" s="67"/>
    </row>
    <row r="422" spans="1:36" s="68" customFormat="1" ht="20.100000000000001" customHeight="1" x14ac:dyDescent="0.2">
      <c r="A422" s="310"/>
      <c r="B422" s="600"/>
      <c r="C422" s="632"/>
      <c r="D422" s="635"/>
      <c r="E422" s="606"/>
      <c r="F422" s="608"/>
      <c r="G422" s="683" t="s">
        <v>481</v>
      </c>
      <c r="H422" s="685"/>
      <c r="I422" s="647" t="s">
        <v>482</v>
      </c>
      <c r="J422" s="647" t="s">
        <v>483</v>
      </c>
      <c r="K422" s="649"/>
      <c r="L422" s="669" t="s">
        <v>484</v>
      </c>
      <c r="M422" s="671">
        <v>0.2</v>
      </c>
      <c r="N422" s="40" t="s">
        <v>32</v>
      </c>
      <c r="O422" s="43">
        <v>0</v>
      </c>
      <c r="P422" s="44">
        <v>0</v>
      </c>
      <c r="Q422" s="44">
        <v>0.5</v>
      </c>
      <c r="R422" s="45">
        <v>1</v>
      </c>
      <c r="S422" s="5">
        <f t="shared" ref="S422" si="1489">SUM(O422:O422)*M422</f>
        <v>0</v>
      </c>
      <c r="T422" s="5">
        <f t="shared" ref="T422" si="1490">SUM(P422:P422)*M422</f>
        <v>0</v>
      </c>
      <c r="U422" s="5">
        <f t="shared" ref="U422" si="1491">SUM(Q422:Q422)*M422</f>
        <v>0.1</v>
      </c>
      <c r="V422" s="5">
        <f t="shared" ref="V422" si="1492">SUM(R422:R422)*M422</f>
        <v>0.2</v>
      </c>
      <c r="W422" s="6">
        <f t="shared" ref="W422:W423" si="1493">MAX(S422:V422)</f>
        <v>0.2</v>
      </c>
      <c r="X422" s="888">
        <f>+S423+S425+S427</f>
        <v>0</v>
      </c>
      <c r="Y422" s="888">
        <f>+T423+T425+T427</f>
        <v>0</v>
      </c>
      <c r="Z422" s="888">
        <f>+U423+U425+U427</f>
        <v>0</v>
      </c>
      <c r="AA422" s="888">
        <f>+V423+V425+V427</f>
        <v>0</v>
      </c>
      <c r="AB422" s="888">
        <f>MAX(X422:AA427)</f>
        <v>0</v>
      </c>
      <c r="AC422" s="974"/>
      <c r="AD422" s="990" t="s">
        <v>850</v>
      </c>
      <c r="AE422" s="101" t="str">
        <f t="shared" ref="AE422" si="1494">+IF(P423&gt;P422,"SUPERADA",IF(P423=P422,"EQUILIBRADA",IF(P423&lt;P422,"PARA MEJORAR")))</f>
        <v>EQUILIBRADA</v>
      </c>
      <c r="AF422" s="683"/>
      <c r="AG422" s="635"/>
      <c r="AH422" s="600"/>
      <c r="AI422" s="977"/>
      <c r="AJ422" s="67"/>
    </row>
    <row r="423" spans="1:36" s="68" customFormat="1" ht="20.100000000000001" customHeight="1" thickBot="1" x14ac:dyDescent="0.25">
      <c r="A423" s="310"/>
      <c r="B423" s="600"/>
      <c r="C423" s="632"/>
      <c r="D423" s="635"/>
      <c r="E423" s="606"/>
      <c r="F423" s="608"/>
      <c r="G423" s="677"/>
      <c r="H423" s="680"/>
      <c r="I423" s="687"/>
      <c r="J423" s="687"/>
      <c r="K423" s="630"/>
      <c r="L423" s="675"/>
      <c r="M423" s="591"/>
      <c r="N423" s="41" t="s">
        <v>34</v>
      </c>
      <c r="O423" s="46">
        <v>0</v>
      </c>
      <c r="P423" s="8">
        <v>0</v>
      </c>
      <c r="Q423" s="8">
        <v>0</v>
      </c>
      <c r="R423" s="9">
        <v>0</v>
      </c>
      <c r="S423" s="10">
        <f t="shared" ref="S423" si="1495">SUM(O423:O423)*M422</f>
        <v>0</v>
      </c>
      <c r="T423" s="10">
        <f t="shared" ref="T423" si="1496">SUM(P423:P423)*M422</f>
        <v>0</v>
      </c>
      <c r="U423" s="10">
        <f t="shared" ref="U423" si="1497">SUM(Q423:Q423)*M422</f>
        <v>0</v>
      </c>
      <c r="V423" s="10">
        <f t="shared" ref="V423" si="1498">SUM(R423:R423)*M422</f>
        <v>0</v>
      </c>
      <c r="W423" s="11">
        <f t="shared" si="1493"/>
        <v>0</v>
      </c>
      <c r="X423" s="892"/>
      <c r="Y423" s="892"/>
      <c r="Z423" s="892"/>
      <c r="AA423" s="892"/>
      <c r="AB423" s="892"/>
      <c r="AC423" s="974"/>
      <c r="AD423" s="991"/>
      <c r="AE423" s="103"/>
      <c r="AF423" s="677"/>
      <c r="AG423" s="635"/>
      <c r="AH423" s="600"/>
      <c r="AI423" s="977"/>
      <c r="AJ423" s="67"/>
    </row>
    <row r="424" spans="1:36" s="68" customFormat="1" ht="20.100000000000001" customHeight="1" x14ac:dyDescent="0.2">
      <c r="A424" s="310"/>
      <c r="B424" s="600"/>
      <c r="C424" s="632"/>
      <c r="D424" s="635"/>
      <c r="E424" s="606"/>
      <c r="F424" s="608"/>
      <c r="G424" s="677"/>
      <c r="H424" s="680"/>
      <c r="I424" s="687"/>
      <c r="J424" s="687"/>
      <c r="K424" s="630"/>
      <c r="L424" s="675" t="s">
        <v>485</v>
      </c>
      <c r="M424" s="591">
        <v>0.5</v>
      </c>
      <c r="N424" s="40" t="s">
        <v>32</v>
      </c>
      <c r="O424" s="43">
        <v>1</v>
      </c>
      <c r="P424" s="44">
        <v>1</v>
      </c>
      <c r="Q424" s="44">
        <v>1</v>
      </c>
      <c r="R424" s="45">
        <v>1</v>
      </c>
      <c r="S424" s="5">
        <f t="shared" ref="S424" si="1499">SUM(O424:O424)*M424</f>
        <v>0.5</v>
      </c>
      <c r="T424" s="5">
        <f t="shared" ref="T424" si="1500">SUM(P424:P424)*M424</f>
        <v>0.5</v>
      </c>
      <c r="U424" s="5">
        <f t="shared" ref="U424" si="1501">SUM(Q424:Q424)*M424</f>
        <v>0.5</v>
      </c>
      <c r="V424" s="5">
        <f t="shared" ref="V424" si="1502">SUM(R424:R424)*M424</f>
        <v>0.5</v>
      </c>
      <c r="W424" s="6">
        <f t="shared" ref="W424:W425" si="1503">MAX(S424:V424)</f>
        <v>0.5</v>
      </c>
      <c r="X424" s="892"/>
      <c r="Y424" s="892"/>
      <c r="Z424" s="892"/>
      <c r="AA424" s="892"/>
      <c r="AB424" s="892"/>
      <c r="AC424" s="974"/>
      <c r="AD424" s="991"/>
      <c r="AE424" s="101" t="str">
        <f t="shared" ref="AE424" si="1504">+IF(P425&gt;P424,"SUPERADA",IF(P425=P424,"EQUILIBRADA",IF(P425&lt;P424,"PARA MEJORAR")))</f>
        <v>PARA MEJORAR</v>
      </c>
      <c r="AF424" s="677"/>
      <c r="AG424" s="635"/>
      <c r="AH424" s="600"/>
      <c r="AI424" s="977"/>
      <c r="AJ424" s="67"/>
    </row>
    <row r="425" spans="1:36" s="68" customFormat="1" ht="20.100000000000001" customHeight="1" thickBot="1" x14ac:dyDescent="0.25">
      <c r="A425" s="310"/>
      <c r="B425" s="600"/>
      <c r="C425" s="632"/>
      <c r="D425" s="635"/>
      <c r="E425" s="606"/>
      <c r="F425" s="608"/>
      <c r="G425" s="677"/>
      <c r="H425" s="680"/>
      <c r="I425" s="687"/>
      <c r="J425" s="687"/>
      <c r="K425" s="630"/>
      <c r="L425" s="675"/>
      <c r="M425" s="591"/>
      <c r="N425" s="41" t="s">
        <v>34</v>
      </c>
      <c r="O425" s="46">
        <v>0</v>
      </c>
      <c r="P425" s="8">
        <v>0</v>
      </c>
      <c r="Q425" s="8">
        <v>0</v>
      </c>
      <c r="R425" s="9">
        <v>0</v>
      </c>
      <c r="S425" s="10">
        <f t="shared" ref="S425" si="1505">SUM(O425:O425)*M424</f>
        <v>0</v>
      </c>
      <c r="T425" s="10">
        <f t="shared" ref="T425" si="1506">SUM(P425:P425)*M424</f>
        <v>0</v>
      </c>
      <c r="U425" s="10">
        <f t="shared" ref="U425" si="1507">SUM(Q425:Q425)*M424</f>
        <v>0</v>
      </c>
      <c r="V425" s="10">
        <f t="shared" ref="V425" si="1508">SUM(R425:R425)*M424</f>
        <v>0</v>
      </c>
      <c r="W425" s="11">
        <f t="shared" si="1503"/>
        <v>0</v>
      </c>
      <c r="X425" s="892"/>
      <c r="Y425" s="892"/>
      <c r="Z425" s="892"/>
      <c r="AA425" s="892"/>
      <c r="AB425" s="892"/>
      <c r="AC425" s="974"/>
      <c r="AD425" s="991"/>
      <c r="AE425" s="103"/>
      <c r="AF425" s="677"/>
      <c r="AG425" s="635"/>
      <c r="AH425" s="600"/>
      <c r="AI425" s="977"/>
      <c r="AJ425" s="67"/>
    </row>
    <row r="426" spans="1:36" s="68" customFormat="1" ht="20.100000000000001" customHeight="1" x14ac:dyDescent="0.2">
      <c r="A426" s="310"/>
      <c r="B426" s="600"/>
      <c r="C426" s="632"/>
      <c r="D426" s="635"/>
      <c r="E426" s="606"/>
      <c r="F426" s="608"/>
      <c r="G426" s="677"/>
      <c r="H426" s="680"/>
      <c r="I426" s="687"/>
      <c r="J426" s="687"/>
      <c r="K426" s="630"/>
      <c r="L426" s="675" t="s">
        <v>486</v>
      </c>
      <c r="M426" s="591">
        <v>0.3</v>
      </c>
      <c r="N426" s="40" t="s">
        <v>32</v>
      </c>
      <c r="O426" s="43">
        <v>0</v>
      </c>
      <c r="P426" s="44">
        <v>0.5</v>
      </c>
      <c r="Q426" s="44">
        <v>1</v>
      </c>
      <c r="R426" s="45">
        <v>1</v>
      </c>
      <c r="S426" s="5">
        <f t="shared" ref="S426" si="1509">SUM(O426:O426)*M426</f>
        <v>0</v>
      </c>
      <c r="T426" s="5">
        <f t="shared" ref="T426" si="1510">SUM(P426:P426)*M426</f>
        <v>0.15</v>
      </c>
      <c r="U426" s="5">
        <f t="shared" ref="U426" si="1511">SUM(Q426:Q426)*M426</f>
        <v>0.3</v>
      </c>
      <c r="V426" s="5">
        <f t="shared" ref="V426" si="1512">SUM(R426:R426)*M426</f>
        <v>0.3</v>
      </c>
      <c r="W426" s="6">
        <f t="shared" ref="W426:W427" si="1513">MAX(S426:V426)</f>
        <v>0.3</v>
      </c>
      <c r="X426" s="892"/>
      <c r="Y426" s="892"/>
      <c r="Z426" s="892"/>
      <c r="AA426" s="892"/>
      <c r="AB426" s="892"/>
      <c r="AC426" s="974"/>
      <c r="AD426" s="991"/>
      <c r="AE426" s="101" t="str">
        <f t="shared" ref="AE426" si="1514">+IF(P427&gt;P426,"SUPERADA",IF(P427=P426,"EQUILIBRADA",IF(P427&lt;P426,"PARA MEJORAR")))</f>
        <v>PARA MEJORAR</v>
      </c>
      <c r="AF426" s="677"/>
      <c r="AG426" s="635"/>
      <c r="AH426" s="600"/>
      <c r="AI426" s="977"/>
      <c r="AJ426" s="67"/>
    </row>
    <row r="427" spans="1:36" s="68" customFormat="1" ht="20.100000000000001" customHeight="1" thickBot="1" x14ac:dyDescent="0.25">
      <c r="A427" s="310"/>
      <c r="B427" s="600"/>
      <c r="C427" s="632"/>
      <c r="D427" s="635"/>
      <c r="E427" s="606"/>
      <c r="F427" s="608"/>
      <c r="G427" s="684"/>
      <c r="H427" s="686"/>
      <c r="I427" s="673"/>
      <c r="J427" s="673"/>
      <c r="K427" s="652"/>
      <c r="L427" s="674"/>
      <c r="M427" s="654"/>
      <c r="N427" s="41" t="s">
        <v>34</v>
      </c>
      <c r="O427" s="46">
        <v>0</v>
      </c>
      <c r="P427" s="8">
        <v>0</v>
      </c>
      <c r="Q427" s="8">
        <v>0</v>
      </c>
      <c r="R427" s="9">
        <v>0</v>
      </c>
      <c r="S427" s="10">
        <f t="shared" ref="S427" si="1515">SUM(O427:O427)*M426</f>
        <v>0</v>
      </c>
      <c r="T427" s="10">
        <f t="shared" ref="T427" si="1516">SUM(P427:P427)*M426</f>
        <v>0</v>
      </c>
      <c r="U427" s="10">
        <f t="shared" ref="U427" si="1517">SUM(Q427:Q427)*M426</f>
        <v>0</v>
      </c>
      <c r="V427" s="10">
        <f t="shared" ref="V427" si="1518">SUM(R427:R427)*M426</f>
        <v>0</v>
      </c>
      <c r="W427" s="11">
        <f t="shared" si="1513"/>
        <v>0</v>
      </c>
      <c r="X427" s="890"/>
      <c r="Y427" s="890"/>
      <c r="Z427" s="890"/>
      <c r="AA427" s="890"/>
      <c r="AB427" s="890"/>
      <c r="AC427" s="974"/>
      <c r="AD427" s="991"/>
      <c r="AE427" s="103"/>
      <c r="AF427" s="684"/>
      <c r="AG427" s="635"/>
      <c r="AH427" s="600"/>
      <c r="AI427" s="977"/>
      <c r="AJ427" s="67"/>
    </row>
    <row r="428" spans="1:36" s="68" customFormat="1" ht="20.100000000000001" customHeight="1" x14ac:dyDescent="0.2">
      <c r="A428" s="310"/>
      <c r="B428" s="600"/>
      <c r="C428" s="632"/>
      <c r="D428" s="635"/>
      <c r="E428" s="606"/>
      <c r="F428" s="608"/>
      <c r="G428" s="676" t="s">
        <v>487</v>
      </c>
      <c r="H428" s="679"/>
      <c r="I428" s="667" t="s">
        <v>488</v>
      </c>
      <c r="J428" s="667" t="s">
        <v>489</v>
      </c>
      <c r="K428" s="629"/>
      <c r="L428" s="704" t="s">
        <v>490</v>
      </c>
      <c r="M428" s="590">
        <v>0.2</v>
      </c>
      <c r="N428" s="40" t="s">
        <v>32</v>
      </c>
      <c r="O428" s="43">
        <v>0</v>
      </c>
      <c r="P428" s="44">
        <v>0</v>
      </c>
      <c r="Q428" s="44">
        <v>0</v>
      </c>
      <c r="R428" s="45">
        <v>1</v>
      </c>
      <c r="S428" s="5">
        <f t="shared" ref="S428" si="1519">SUM(O428:O428)*M428</f>
        <v>0</v>
      </c>
      <c r="T428" s="5">
        <f t="shared" ref="T428" si="1520">SUM(P428:P428)*M428</f>
        <v>0</v>
      </c>
      <c r="U428" s="5">
        <f t="shared" ref="U428" si="1521">SUM(Q428:Q428)*M428</f>
        <v>0</v>
      </c>
      <c r="V428" s="5">
        <f t="shared" ref="V428" si="1522">SUM(R428:R428)*M428</f>
        <v>0.2</v>
      </c>
      <c r="W428" s="6">
        <f t="shared" ref="W428:W429" si="1523">MAX(S428:V428)</f>
        <v>0.2</v>
      </c>
      <c r="X428" s="891">
        <f>+S429+S431+S433</f>
        <v>0</v>
      </c>
      <c r="Y428" s="891">
        <f>+T429+T431+T433</f>
        <v>0</v>
      </c>
      <c r="Z428" s="891">
        <f>+U429+U431+U433</f>
        <v>0</v>
      </c>
      <c r="AA428" s="891">
        <f>+V429+V431+V433</f>
        <v>0</v>
      </c>
      <c r="AB428" s="891">
        <f>MAX(X428:AA433)</f>
        <v>0</v>
      </c>
      <c r="AC428" s="974"/>
      <c r="AD428" s="991"/>
      <c r="AE428" s="101" t="str">
        <f t="shared" ref="AE428" si="1524">+IF(P429&gt;P428,"SUPERADA",IF(P429=P428,"EQUILIBRADA",IF(P429&lt;P428,"PARA MEJORAR")))</f>
        <v>EQUILIBRADA</v>
      </c>
      <c r="AF428" s="676"/>
      <c r="AG428" s="635"/>
      <c r="AH428" s="600"/>
      <c r="AI428" s="977"/>
      <c r="AJ428" s="67"/>
    </row>
    <row r="429" spans="1:36" s="68" customFormat="1" ht="20.100000000000001" customHeight="1" thickBot="1" x14ac:dyDescent="0.25">
      <c r="A429" s="310"/>
      <c r="B429" s="600"/>
      <c r="C429" s="632"/>
      <c r="D429" s="635"/>
      <c r="E429" s="606"/>
      <c r="F429" s="608"/>
      <c r="G429" s="677"/>
      <c r="H429" s="680"/>
      <c r="I429" s="668"/>
      <c r="J429" s="668"/>
      <c r="K429" s="630"/>
      <c r="L429" s="675"/>
      <c r="M429" s="591"/>
      <c r="N429" s="41" t="s">
        <v>34</v>
      </c>
      <c r="O429" s="46">
        <v>0</v>
      </c>
      <c r="P429" s="8">
        <v>0</v>
      </c>
      <c r="Q429" s="8">
        <v>0</v>
      </c>
      <c r="R429" s="9">
        <v>0</v>
      </c>
      <c r="S429" s="10">
        <f t="shared" ref="S429" si="1525">SUM(O429:O429)*M428</f>
        <v>0</v>
      </c>
      <c r="T429" s="10">
        <f t="shared" ref="T429" si="1526">SUM(P429:P429)*M428</f>
        <v>0</v>
      </c>
      <c r="U429" s="10">
        <f t="shared" ref="U429" si="1527">SUM(Q429:Q429)*M428</f>
        <v>0</v>
      </c>
      <c r="V429" s="10">
        <f t="shared" ref="V429" si="1528">SUM(R429:R429)*M428</f>
        <v>0</v>
      </c>
      <c r="W429" s="11">
        <f t="shared" si="1523"/>
        <v>0</v>
      </c>
      <c r="X429" s="892"/>
      <c r="Y429" s="892"/>
      <c r="Z429" s="892"/>
      <c r="AA429" s="892"/>
      <c r="AB429" s="892"/>
      <c r="AC429" s="974"/>
      <c r="AD429" s="991"/>
      <c r="AE429" s="103"/>
      <c r="AF429" s="677"/>
      <c r="AG429" s="635"/>
      <c r="AH429" s="600"/>
      <c r="AI429" s="977"/>
      <c r="AJ429" s="67"/>
    </row>
    <row r="430" spans="1:36" s="68" customFormat="1" ht="20.100000000000001" customHeight="1" x14ac:dyDescent="0.2">
      <c r="A430" s="310"/>
      <c r="B430" s="600"/>
      <c r="C430" s="632"/>
      <c r="D430" s="635"/>
      <c r="E430" s="606"/>
      <c r="F430" s="608"/>
      <c r="G430" s="677"/>
      <c r="H430" s="680"/>
      <c r="I430" s="668"/>
      <c r="J430" s="668"/>
      <c r="K430" s="630"/>
      <c r="L430" s="675" t="s">
        <v>491</v>
      </c>
      <c r="M430" s="591">
        <v>0.6</v>
      </c>
      <c r="N430" s="40" t="s">
        <v>32</v>
      </c>
      <c r="O430" s="43">
        <v>1</v>
      </c>
      <c r="P430" s="44">
        <v>1</v>
      </c>
      <c r="Q430" s="44">
        <v>1</v>
      </c>
      <c r="R430" s="45">
        <v>1</v>
      </c>
      <c r="S430" s="5">
        <f t="shared" ref="S430" si="1529">SUM(O430:O430)*M430</f>
        <v>0.6</v>
      </c>
      <c r="T430" s="5">
        <f t="shared" ref="T430" si="1530">SUM(P430:P430)*M430</f>
        <v>0.6</v>
      </c>
      <c r="U430" s="5">
        <f t="shared" ref="U430" si="1531">SUM(Q430:Q430)*M430</f>
        <v>0.6</v>
      </c>
      <c r="V430" s="5">
        <f t="shared" ref="V430" si="1532">SUM(R430:R430)*M430</f>
        <v>0.6</v>
      </c>
      <c r="W430" s="6">
        <f t="shared" ref="W430:W431" si="1533">MAX(S430:V430)</f>
        <v>0.6</v>
      </c>
      <c r="X430" s="892"/>
      <c r="Y430" s="892"/>
      <c r="Z430" s="892"/>
      <c r="AA430" s="892"/>
      <c r="AB430" s="892"/>
      <c r="AC430" s="974"/>
      <c r="AD430" s="991"/>
      <c r="AE430" s="101" t="str">
        <f t="shared" ref="AE430" si="1534">+IF(P431&gt;P430,"SUPERADA",IF(P431=P430,"EQUILIBRADA",IF(P431&lt;P430,"PARA MEJORAR")))</f>
        <v>PARA MEJORAR</v>
      </c>
      <c r="AF430" s="677"/>
      <c r="AG430" s="635"/>
      <c r="AH430" s="600"/>
      <c r="AI430" s="977"/>
      <c r="AJ430" s="67"/>
    </row>
    <row r="431" spans="1:36" s="68" customFormat="1" ht="20.100000000000001" customHeight="1" thickBot="1" x14ac:dyDescent="0.25">
      <c r="A431" s="310"/>
      <c r="B431" s="600"/>
      <c r="C431" s="632"/>
      <c r="D431" s="635"/>
      <c r="E431" s="606"/>
      <c r="F431" s="608"/>
      <c r="G431" s="677"/>
      <c r="H431" s="680"/>
      <c r="I431" s="668"/>
      <c r="J431" s="668"/>
      <c r="K431" s="630"/>
      <c r="L431" s="675"/>
      <c r="M431" s="591"/>
      <c r="N431" s="41" t="s">
        <v>34</v>
      </c>
      <c r="O431" s="46">
        <v>0</v>
      </c>
      <c r="P431" s="8">
        <v>0</v>
      </c>
      <c r="Q431" s="8">
        <v>0</v>
      </c>
      <c r="R431" s="9">
        <v>0</v>
      </c>
      <c r="S431" s="10">
        <f t="shared" ref="S431" si="1535">SUM(O431:O431)*M430</f>
        <v>0</v>
      </c>
      <c r="T431" s="10">
        <f t="shared" ref="T431" si="1536">SUM(P431:P431)*M430</f>
        <v>0</v>
      </c>
      <c r="U431" s="10">
        <f t="shared" ref="U431" si="1537">SUM(Q431:Q431)*M430</f>
        <v>0</v>
      </c>
      <c r="V431" s="10">
        <f t="shared" ref="V431" si="1538">SUM(R431:R431)*M430</f>
        <v>0</v>
      </c>
      <c r="W431" s="11">
        <f t="shared" si="1533"/>
        <v>0</v>
      </c>
      <c r="X431" s="892"/>
      <c r="Y431" s="892"/>
      <c r="Z431" s="892"/>
      <c r="AA431" s="892"/>
      <c r="AB431" s="892"/>
      <c r="AC431" s="974"/>
      <c r="AD431" s="991"/>
      <c r="AE431" s="103"/>
      <c r="AF431" s="677"/>
      <c r="AG431" s="635"/>
      <c r="AH431" s="600"/>
      <c r="AI431" s="977"/>
      <c r="AJ431" s="67"/>
    </row>
    <row r="432" spans="1:36" s="68" customFormat="1" ht="20.100000000000001" customHeight="1" x14ac:dyDescent="0.2">
      <c r="A432" s="310"/>
      <c r="B432" s="600"/>
      <c r="C432" s="632"/>
      <c r="D432" s="635"/>
      <c r="E432" s="606"/>
      <c r="F432" s="608"/>
      <c r="G432" s="677"/>
      <c r="H432" s="680"/>
      <c r="I432" s="668"/>
      <c r="J432" s="668"/>
      <c r="K432" s="630"/>
      <c r="L432" s="675" t="s">
        <v>492</v>
      </c>
      <c r="M432" s="591">
        <v>0.2</v>
      </c>
      <c r="N432" s="40" t="s">
        <v>32</v>
      </c>
      <c r="O432" s="43">
        <v>0</v>
      </c>
      <c r="P432" s="44">
        <v>0</v>
      </c>
      <c r="Q432" s="44">
        <v>1</v>
      </c>
      <c r="R432" s="45">
        <v>1</v>
      </c>
      <c r="S432" s="5">
        <f t="shared" ref="S432" si="1539">SUM(O432:O432)*M432</f>
        <v>0</v>
      </c>
      <c r="T432" s="5">
        <f t="shared" ref="T432" si="1540">SUM(P432:P432)*M432</f>
        <v>0</v>
      </c>
      <c r="U432" s="5">
        <f t="shared" ref="U432" si="1541">SUM(Q432:Q432)*M432</f>
        <v>0.2</v>
      </c>
      <c r="V432" s="5">
        <f t="shared" ref="V432" si="1542">SUM(R432:R432)*M432</f>
        <v>0.2</v>
      </c>
      <c r="W432" s="6">
        <f t="shared" ref="W432:W433" si="1543">MAX(S432:V432)</f>
        <v>0.2</v>
      </c>
      <c r="X432" s="892"/>
      <c r="Y432" s="892"/>
      <c r="Z432" s="892"/>
      <c r="AA432" s="892"/>
      <c r="AB432" s="892"/>
      <c r="AC432" s="974"/>
      <c r="AD432" s="991"/>
      <c r="AE432" s="101" t="str">
        <f t="shared" ref="AE432" si="1544">+IF(P433&gt;P432,"SUPERADA",IF(P433=P432,"EQUILIBRADA",IF(P433&lt;P432,"PARA MEJORAR")))</f>
        <v>EQUILIBRADA</v>
      </c>
      <c r="AF432" s="677"/>
      <c r="AG432" s="635"/>
      <c r="AH432" s="600"/>
      <c r="AI432" s="977"/>
      <c r="AJ432" s="67"/>
    </row>
    <row r="433" spans="1:36" s="68" customFormat="1" ht="20.100000000000001" customHeight="1" thickBot="1" x14ac:dyDescent="0.25">
      <c r="A433" s="310"/>
      <c r="B433" s="600"/>
      <c r="C433" s="632"/>
      <c r="D433" s="635"/>
      <c r="E433" s="606"/>
      <c r="F433" s="608"/>
      <c r="G433" s="678"/>
      <c r="H433" s="681"/>
      <c r="I433" s="646"/>
      <c r="J433" s="646"/>
      <c r="K433" s="650"/>
      <c r="L433" s="670"/>
      <c r="M433" s="594"/>
      <c r="N433" s="41" t="s">
        <v>34</v>
      </c>
      <c r="O433" s="46">
        <v>0</v>
      </c>
      <c r="P433" s="8">
        <v>0</v>
      </c>
      <c r="Q433" s="8">
        <v>0</v>
      </c>
      <c r="R433" s="9">
        <v>0</v>
      </c>
      <c r="S433" s="10">
        <f t="shared" ref="S433" si="1545">SUM(O433:O433)*M432</f>
        <v>0</v>
      </c>
      <c r="T433" s="10">
        <f t="shared" ref="T433" si="1546">SUM(P433:P433)*M432</f>
        <v>0</v>
      </c>
      <c r="U433" s="10">
        <f t="shared" ref="U433" si="1547">SUM(Q433:Q433)*M432</f>
        <v>0</v>
      </c>
      <c r="V433" s="10">
        <f t="shared" ref="V433" si="1548">SUM(R433:R433)*M432</f>
        <v>0</v>
      </c>
      <c r="W433" s="11">
        <f t="shared" si="1543"/>
        <v>0</v>
      </c>
      <c r="X433" s="889"/>
      <c r="Y433" s="889"/>
      <c r="Z433" s="889"/>
      <c r="AA433" s="889"/>
      <c r="AB433" s="889"/>
      <c r="AC433" s="974"/>
      <c r="AD433" s="991"/>
      <c r="AE433" s="103"/>
      <c r="AF433" s="678"/>
      <c r="AG433" s="635"/>
      <c r="AH433" s="600"/>
      <c r="AI433" s="977"/>
      <c r="AJ433" s="67"/>
    </row>
    <row r="434" spans="1:36" s="68" customFormat="1" ht="20.100000000000001" customHeight="1" x14ac:dyDescent="0.2">
      <c r="A434" s="310"/>
      <c r="B434" s="600"/>
      <c r="C434" s="632"/>
      <c r="D434" s="635"/>
      <c r="E434" s="606"/>
      <c r="F434" s="608"/>
      <c r="G434" s="683" t="s">
        <v>493</v>
      </c>
      <c r="H434" s="643"/>
      <c r="I434" s="645" t="s">
        <v>494</v>
      </c>
      <c r="J434" s="645" t="s">
        <v>495</v>
      </c>
      <c r="K434" s="649"/>
      <c r="L434" s="669" t="s">
        <v>496</v>
      </c>
      <c r="M434" s="671">
        <v>0.4</v>
      </c>
      <c r="N434" s="40" t="s">
        <v>32</v>
      </c>
      <c r="O434" s="43">
        <v>0</v>
      </c>
      <c r="P434" s="44">
        <v>0</v>
      </c>
      <c r="Q434" s="44">
        <v>0</v>
      </c>
      <c r="R434" s="45">
        <v>1</v>
      </c>
      <c r="S434" s="5">
        <f t="shared" ref="S434" si="1549">SUM(O434:O434)*M434</f>
        <v>0</v>
      </c>
      <c r="T434" s="5">
        <f t="shared" ref="T434" si="1550">SUM(P434:P434)*M434</f>
        <v>0</v>
      </c>
      <c r="U434" s="5">
        <f t="shared" ref="U434" si="1551">SUM(Q434:Q434)*M434</f>
        <v>0</v>
      </c>
      <c r="V434" s="5">
        <f t="shared" ref="V434" si="1552">SUM(R434:R434)*M434</f>
        <v>0.4</v>
      </c>
      <c r="W434" s="6">
        <f t="shared" ref="W434:W435" si="1553">MAX(S434:V434)</f>
        <v>0.4</v>
      </c>
      <c r="X434" s="888">
        <f>+S435+S437+S439</f>
        <v>0</v>
      </c>
      <c r="Y434" s="888">
        <f>+T435+T437+T439</f>
        <v>0</v>
      </c>
      <c r="Z434" s="888">
        <f>+U435+U437+U439</f>
        <v>0</v>
      </c>
      <c r="AA434" s="888">
        <f>+V435+V437+V439</f>
        <v>0</v>
      </c>
      <c r="AB434" s="888">
        <f>MAX(X434:AA439)</f>
        <v>0</v>
      </c>
      <c r="AC434" s="974"/>
      <c r="AD434" s="991"/>
      <c r="AE434" s="101" t="str">
        <f t="shared" ref="AE434" si="1554">+IF(P435&gt;P434,"SUPERADA",IF(P435=P434,"EQUILIBRADA",IF(P435&lt;P434,"PARA MEJORAR")))</f>
        <v>EQUILIBRADA</v>
      </c>
      <c r="AF434" s="683"/>
      <c r="AG434" s="635"/>
      <c r="AH434" s="600"/>
      <c r="AI434" s="977"/>
      <c r="AJ434" s="67"/>
    </row>
    <row r="435" spans="1:36" s="68" customFormat="1" ht="20.100000000000001" customHeight="1" thickBot="1" x14ac:dyDescent="0.25">
      <c r="A435" s="310"/>
      <c r="B435" s="600"/>
      <c r="C435" s="632"/>
      <c r="D435" s="635"/>
      <c r="E435" s="606"/>
      <c r="F435" s="608"/>
      <c r="G435" s="677"/>
      <c r="H435" s="625"/>
      <c r="I435" s="668"/>
      <c r="J435" s="668"/>
      <c r="K435" s="630"/>
      <c r="L435" s="675"/>
      <c r="M435" s="591"/>
      <c r="N435" s="41" t="s">
        <v>34</v>
      </c>
      <c r="O435" s="46">
        <v>0</v>
      </c>
      <c r="P435" s="8">
        <v>0</v>
      </c>
      <c r="Q435" s="8">
        <v>0</v>
      </c>
      <c r="R435" s="9">
        <v>0</v>
      </c>
      <c r="S435" s="10">
        <f t="shared" ref="S435" si="1555">SUM(O435:O435)*M434</f>
        <v>0</v>
      </c>
      <c r="T435" s="10">
        <f t="shared" ref="T435" si="1556">SUM(P435:P435)*M434</f>
        <v>0</v>
      </c>
      <c r="U435" s="10">
        <f t="shared" ref="U435" si="1557">SUM(Q435:Q435)*M434</f>
        <v>0</v>
      </c>
      <c r="V435" s="10">
        <f t="shared" ref="V435" si="1558">SUM(R435:R435)*M434</f>
        <v>0</v>
      </c>
      <c r="W435" s="11">
        <f t="shared" si="1553"/>
        <v>0</v>
      </c>
      <c r="X435" s="892"/>
      <c r="Y435" s="892"/>
      <c r="Z435" s="892"/>
      <c r="AA435" s="892"/>
      <c r="AB435" s="892"/>
      <c r="AC435" s="974"/>
      <c r="AD435" s="991"/>
      <c r="AE435" s="103"/>
      <c r="AF435" s="677"/>
      <c r="AG435" s="635"/>
      <c r="AH435" s="600"/>
      <c r="AI435" s="977"/>
      <c r="AJ435" s="67"/>
    </row>
    <row r="436" spans="1:36" s="68" customFormat="1" ht="20.100000000000001" customHeight="1" x14ac:dyDescent="0.2">
      <c r="A436" s="310"/>
      <c r="B436" s="600"/>
      <c r="C436" s="632"/>
      <c r="D436" s="635"/>
      <c r="E436" s="606"/>
      <c r="F436" s="608"/>
      <c r="G436" s="677"/>
      <c r="H436" s="625"/>
      <c r="I436" s="668"/>
      <c r="J436" s="668"/>
      <c r="K436" s="630"/>
      <c r="L436" s="675" t="s">
        <v>497</v>
      </c>
      <c r="M436" s="591">
        <v>0.4</v>
      </c>
      <c r="N436" s="40" t="s">
        <v>32</v>
      </c>
      <c r="O436" s="43">
        <v>0.1</v>
      </c>
      <c r="P436" s="44">
        <v>0.4</v>
      </c>
      <c r="Q436" s="44">
        <v>0.6</v>
      </c>
      <c r="R436" s="45">
        <v>1</v>
      </c>
      <c r="S436" s="5">
        <f t="shared" ref="S436" si="1559">SUM(O436:O436)*M436</f>
        <v>4.0000000000000008E-2</v>
      </c>
      <c r="T436" s="5">
        <f t="shared" ref="T436" si="1560">SUM(P436:P436)*M436</f>
        <v>0.16000000000000003</v>
      </c>
      <c r="U436" s="5">
        <f t="shared" ref="U436" si="1561">SUM(Q436:Q436)*M436</f>
        <v>0.24</v>
      </c>
      <c r="V436" s="5">
        <f t="shared" ref="V436" si="1562">SUM(R436:R436)*M436</f>
        <v>0.4</v>
      </c>
      <c r="W436" s="6">
        <f t="shared" ref="W436:W437" si="1563">MAX(S436:V436)</f>
        <v>0.4</v>
      </c>
      <c r="X436" s="892"/>
      <c r="Y436" s="892"/>
      <c r="Z436" s="892"/>
      <c r="AA436" s="892"/>
      <c r="AB436" s="892"/>
      <c r="AC436" s="974"/>
      <c r="AD436" s="991"/>
      <c r="AE436" s="101" t="str">
        <f t="shared" ref="AE436" si="1564">+IF(P437&gt;P436,"SUPERADA",IF(P437=P436,"EQUILIBRADA",IF(P437&lt;P436,"PARA MEJORAR")))</f>
        <v>PARA MEJORAR</v>
      </c>
      <c r="AF436" s="677"/>
      <c r="AG436" s="635"/>
      <c r="AH436" s="600"/>
      <c r="AI436" s="977"/>
      <c r="AJ436" s="67"/>
    </row>
    <row r="437" spans="1:36" s="68" customFormat="1" ht="20.100000000000001" customHeight="1" thickBot="1" x14ac:dyDescent="0.25">
      <c r="A437" s="310"/>
      <c r="B437" s="600"/>
      <c r="C437" s="632"/>
      <c r="D437" s="635"/>
      <c r="E437" s="606"/>
      <c r="F437" s="608"/>
      <c r="G437" s="677"/>
      <c r="H437" s="625"/>
      <c r="I437" s="668"/>
      <c r="J437" s="668"/>
      <c r="K437" s="630"/>
      <c r="L437" s="675"/>
      <c r="M437" s="591"/>
      <c r="N437" s="41" t="s">
        <v>34</v>
      </c>
      <c r="O437" s="46">
        <v>0</v>
      </c>
      <c r="P437" s="8">
        <v>0</v>
      </c>
      <c r="Q437" s="8">
        <v>0</v>
      </c>
      <c r="R437" s="9">
        <v>0</v>
      </c>
      <c r="S437" s="10">
        <f t="shared" ref="S437" si="1565">SUM(O437:O437)*M436</f>
        <v>0</v>
      </c>
      <c r="T437" s="10">
        <f t="shared" ref="T437" si="1566">SUM(P437:P437)*M436</f>
        <v>0</v>
      </c>
      <c r="U437" s="10">
        <f t="shared" ref="U437" si="1567">SUM(Q437:Q437)*M436</f>
        <v>0</v>
      </c>
      <c r="V437" s="10">
        <f t="shared" ref="V437" si="1568">SUM(R437:R437)*M436</f>
        <v>0</v>
      </c>
      <c r="W437" s="11">
        <f t="shared" si="1563"/>
        <v>0</v>
      </c>
      <c r="X437" s="892"/>
      <c r="Y437" s="892"/>
      <c r="Z437" s="892"/>
      <c r="AA437" s="892"/>
      <c r="AB437" s="892"/>
      <c r="AC437" s="974"/>
      <c r="AD437" s="991"/>
      <c r="AE437" s="103"/>
      <c r="AF437" s="677"/>
      <c r="AG437" s="635"/>
      <c r="AH437" s="600"/>
      <c r="AI437" s="977"/>
      <c r="AJ437" s="67"/>
    </row>
    <row r="438" spans="1:36" s="68" customFormat="1" ht="20.100000000000001" customHeight="1" x14ac:dyDescent="0.2">
      <c r="A438" s="310"/>
      <c r="B438" s="600"/>
      <c r="C438" s="632"/>
      <c r="D438" s="635"/>
      <c r="E438" s="606"/>
      <c r="F438" s="608"/>
      <c r="G438" s="677"/>
      <c r="H438" s="625"/>
      <c r="I438" s="668"/>
      <c r="J438" s="668"/>
      <c r="K438" s="630"/>
      <c r="L438" s="675" t="s">
        <v>498</v>
      </c>
      <c r="M438" s="591">
        <v>0.2</v>
      </c>
      <c r="N438" s="40" t="s">
        <v>32</v>
      </c>
      <c r="O438" s="43">
        <v>0</v>
      </c>
      <c r="P438" s="44">
        <v>0.3</v>
      </c>
      <c r="Q438" s="44">
        <v>0.7</v>
      </c>
      <c r="R438" s="45">
        <v>1</v>
      </c>
      <c r="S438" s="5">
        <f t="shared" ref="S438" si="1569">SUM(O438:O438)*M438</f>
        <v>0</v>
      </c>
      <c r="T438" s="5">
        <f t="shared" ref="T438" si="1570">SUM(P438:P438)*M438</f>
        <v>0.06</v>
      </c>
      <c r="U438" s="5">
        <f t="shared" ref="U438" si="1571">SUM(Q438:Q438)*M438</f>
        <v>0.13999999999999999</v>
      </c>
      <c r="V438" s="5">
        <f t="shared" ref="V438" si="1572">SUM(R438:R438)*M438</f>
        <v>0.2</v>
      </c>
      <c r="W438" s="6">
        <f t="shared" ref="W438:W439" si="1573">MAX(S438:V438)</f>
        <v>0.2</v>
      </c>
      <c r="X438" s="892"/>
      <c r="Y438" s="892"/>
      <c r="Z438" s="892"/>
      <c r="AA438" s="892"/>
      <c r="AB438" s="892"/>
      <c r="AC438" s="974"/>
      <c r="AD438" s="991"/>
      <c r="AE438" s="101" t="str">
        <f t="shared" ref="AE438" si="1574">+IF(P439&gt;P438,"SUPERADA",IF(P439=P438,"EQUILIBRADA",IF(P439&lt;P438,"PARA MEJORAR")))</f>
        <v>PARA MEJORAR</v>
      </c>
      <c r="AF438" s="677"/>
      <c r="AG438" s="635"/>
      <c r="AH438" s="600"/>
      <c r="AI438" s="977"/>
      <c r="AJ438" s="67"/>
    </row>
    <row r="439" spans="1:36" s="68" customFormat="1" ht="20.100000000000001" customHeight="1" thickBot="1" x14ac:dyDescent="0.25">
      <c r="A439" s="310"/>
      <c r="B439" s="600"/>
      <c r="C439" s="632"/>
      <c r="D439" s="635"/>
      <c r="E439" s="606"/>
      <c r="F439" s="608"/>
      <c r="G439" s="684"/>
      <c r="H439" s="626"/>
      <c r="I439" s="705"/>
      <c r="J439" s="705"/>
      <c r="K439" s="652"/>
      <c r="L439" s="674"/>
      <c r="M439" s="654"/>
      <c r="N439" s="41" t="s">
        <v>34</v>
      </c>
      <c r="O439" s="46">
        <v>0</v>
      </c>
      <c r="P439" s="8">
        <v>0</v>
      </c>
      <c r="Q439" s="8">
        <v>0</v>
      </c>
      <c r="R439" s="9">
        <v>0</v>
      </c>
      <c r="S439" s="10">
        <f t="shared" ref="S439" si="1575">SUM(O439:O439)*M438</f>
        <v>0</v>
      </c>
      <c r="T439" s="10">
        <f t="shared" ref="T439" si="1576">SUM(P439:P439)*M438</f>
        <v>0</v>
      </c>
      <c r="U439" s="10">
        <f t="shared" ref="U439" si="1577">SUM(Q439:Q439)*M438</f>
        <v>0</v>
      </c>
      <c r="V439" s="10">
        <f t="shared" ref="V439" si="1578">SUM(R439:R439)*M438</f>
        <v>0</v>
      </c>
      <c r="W439" s="11">
        <f t="shared" si="1573"/>
        <v>0</v>
      </c>
      <c r="X439" s="890"/>
      <c r="Y439" s="890"/>
      <c r="Z439" s="890"/>
      <c r="AA439" s="890"/>
      <c r="AB439" s="890"/>
      <c r="AC439" s="974"/>
      <c r="AD439" s="992"/>
      <c r="AE439" s="103"/>
      <c r="AF439" s="684"/>
      <c r="AG439" s="635"/>
      <c r="AH439" s="600"/>
      <c r="AI439" s="977"/>
      <c r="AJ439" s="67"/>
    </row>
    <row r="440" spans="1:36" s="68" customFormat="1" ht="24.95" customHeight="1" x14ac:dyDescent="0.2">
      <c r="A440" s="310"/>
      <c r="B440" s="600"/>
      <c r="C440" s="632"/>
      <c r="D440" s="635"/>
      <c r="E440" s="606"/>
      <c r="F440" s="608"/>
      <c r="G440" s="676" t="s">
        <v>499</v>
      </c>
      <c r="H440" s="624"/>
      <c r="I440" s="667" t="s">
        <v>500</v>
      </c>
      <c r="J440" s="667" t="s">
        <v>501</v>
      </c>
      <c r="K440" s="629"/>
      <c r="L440" s="704" t="s">
        <v>502</v>
      </c>
      <c r="M440" s="590">
        <v>0.3</v>
      </c>
      <c r="N440" s="40" t="s">
        <v>32</v>
      </c>
      <c r="O440" s="43">
        <v>0</v>
      </c>
      <c r="P440" s="44">
        <v>0.1</v>
      </c>
      <c r="Q440" s="44">
        <v>0.5</v>
      </c>
      <c r="R440" s="45">
        <v>1</v>
      </c>
      <c r="S440" s="5">
        <f t="shared" ref="S440" si="1579">SUM(O440:O440)*M440</f>
        <v>0</v>
      </c>
      <c r="T440" s="5">
        <f t="shared" ref="T440" si="1580">SUM(P440:P440)*M440</f>
        <v>0.03</v>
      </c>
      <c r="U440" s="5">
        <f t="shared" ref="U440" si="1581">SUM(Q440:Q440)*M440</f>
        <v>0.15</v>
      </c>
      <c r="V440" s="5">
        <f t="shared" ref="V440" si="1582">SUM(R440:R440)*M440</f>
        <v>0.3</v>
      </c>
      <c r="W440" s="6">
        <f t="shared" ref="W440:W441" si="1583">MAX(S440:V440)</f>
        <v>0.3</v>
      </c>
      <c r="X440" s="891">
        <f>+S441+S443+S445+S447</f>
        <v>0</v>
      </c>
      <c r="Y440" s="891">
        <f>+T441+T443+T445+T447</f>
        <v>0</v>
      </c>
      <c r="Z440" s="891">
        <f>+U441+U443+U445+U447</f>
        <v>0</v>
      </c>
      <c r="AA440" s="891">
        <f>+V441+V443+V445+V447</f>
        <v>0</v>
      </c>
      <c r="AB440" s="891">
        <f>MAX(X440:AA447)</f>
        <v>0</v>
      </c>
      <c r="AC440" s="974"/>
      <c r="AD440" s="990" t="s">
        <v>41</v>
      </c>
      <c r="AE440" s="101" t="str">
        <f t="shared" ref="AE440" si="1584">+IF(P441&gt;P440,"SUPERADA",IF(P441=P440,"EQUILIBRADA",IF(P441&lt;P440,"PARA MEJORAR")))</f>
        <v>PARA MEJORAR</v>
      </c>
      <c r="AF440" s="676"/>
      <c r="AG440" s="635"/>
      <c r="AH440" s="600"/>
      <c r="AI440" s="977"/>
      <c r="AJ440" s="67"/>
    </row>
    <row r="441" spans="1:36" s="68" customFormat="1" ht="24.95" customHeight="1" thickBot="1" x14ac:dyDescent="0.25">
      <c r="A441" s="310"/>
      <c r="B441" s="600"/>
      <c r="C441" s="632"/>
      <c r="D441" s="635"/>
      <c r="E441" s="606"/>
      <c r="F441" s="608"/>
      <c r="G441" s="677"/>
      <c r="H441" s="625"/>
      <c r="I441" s="668"/>
      <c r="J441" s="668"/>
      <c r="K441" s="630"/>
      <c r="L441" s="675"/>
      <c r="M441" s="591"/>
      <c r="N441" s="41" t="s">
        <v>34</v>
      </c>
      <c r="O441" s="46">
        <v>0</v>
      </c>
      <c r="P441" s="8">
        <v>0</v>
      </c>
      <c r="Q441" s="8">
        <v>0</v>
      </c>
      <c r="R441" s="9">
        <v>0</v>
      </c>
      <c r="S441" s="10">
        <f t="shared" ref="S441" si="1585">SUM(O441:O441)*M440</f>
        <v>0</v>
      </c>
      <c r="T441" s="10">
        <f t="shared" ref="T441" si="1586">SUM(P441:P441)*M440</f>
        <v>0</v>
      </c>
      <c r="U441" s="10">
        <f t="shared" ref="U441" si="1587">SUM(Q441:Q441)*M440</f>
        <v>0</v>
      </c>
      <c r="V441" s="10">
        <f t="shared" ref="V441" si="1588">SUM(R441:R441)*M440</f>
        <v>0</v>
      </c>
      <c r="W441" s="11">
        <f t="shared" si="1583"/>
        <v>0</v>
      </c>
      <c r="X441" s="892"/>
      <c r="Y441" s="892"/>
      <c r="Z441" s="892"/>
      <c r="AA441" s="892"/>
      <c r="AB441" s="892"/>
      <c r="AC441" s="974"/>
      <c r="AD441" s="991"/>
      <c r="AE441" s="103"/>
      <c r="AF441" s="677"/>
      <c r="AG441" s="635"/>
      <c r="AH441" s="600"/>
      <c r="AI441" s="977"/>
      <c r="AJ441" s="67"/>
    </row>
    <row r="442" spans="1:36" s="68" customFormat="1" ht="24.95" customHeight="1" x14ac:dyDescent="0.2">
      <c r="A442" s="310"/>
      <c r="B442" s="600"/>
      <c r="C442" s="632"/>
      <c r="D442" s="635"/>
      <c r="E442" s="606"/>
      <c r="F442" s="608"/>
      <c r="G442" s="677"/>
      <c r="H442" s="625"/>
      <c r="I442" s="668"/>
      <c r="J442" s="668"/>
      <c r="K442" s="630"/>
      <c r="L442" s="675" t="s">
        <v>503</v>
      </c>
      <c r="M442" s="591">
        <v>0.3</v>
      </c>
      <c r="N442" s="40" t="s">
        <v>32</v>
      </c>
      <c r="O442" s="43">
        <v>0.3</v>
      </c>
      <c r="P442" s="44">
        <v>0.6</v>
      </c>
      <c r="Q442" s="44">
        <v>0.8</v>
      </c>
      <c r="R442" s="45">
        <v>1</v>
      </c>
      <c r="S442" s="5">
        <f t="shared" ref="S442" si="1589">SUM(O442:O442)*M442</f>
        <v>0.09</v>
      </c>
      <c r="T442" s="5">
        <f t="shared" ref="T442" si="1590">SUM(P442:P442)*M442</f>
        <v>0.18</v>
      </c>
      <c r="U442" s="5">
        <f t="shared" ref="U442" si="1591">SUM(Q442:Q442)*M442</f>
        <v>0.24</v>
      </c>
      <c r="V442" s="5">
        <f t="shared" ref="V442" si="1592">SUM(R442:R442)*M442</f>
        <v>0.3</v>
      </c>
      <c r="W442" s="6">
        <f t="shared" ref="W442:W443" si="1593">MAX(S442:V442)</f>
        <v>0.3</v>
      </c>
      <c r="X442" s="892"/>
      <c r="Y442" s="892"/>
      <c r="Z442" s="892"/>
      <c r="AA442" s="892"/>
      <c r="AB442" s="892"/>
      <c r="AC442" s="974"/>
      <c r="AD442" s="991"/>
      <c r="AE442" s="101" t="str">
        <f t="shared" ref="AE442" si="1594">+IF(P443&gt;P442,"SUPERADA",IF(P443=P442,"EQUILIBRADA",IF(P443&lt;P442,"PARA MEJORAR")))</f>
        <v>PARA MEJORAR</v>
      </c>
      <c r="AF442" s="677"/>
      <c r="AG442" s="635"/>
      <c r="AH442" s="600"/>
      <c r="AI442" s="977"/>
      <c r="AJ442" s="67"/>
    </row>
    <row r="443" spans="1:36" s="68" customFormat="1" ht="24.95" customHeight="1" thickBot="1" x14ac:dyDescent="0.25">
      <c r="A443" s="310"/>
      <c r="B443" s="600"/>
      <c r="C443" s="632"/>
      <c r="D443" s="635"/>
      <c r="E443" s="606"/>
      <c r="F443" s="608"/>
      <c r="G443" s="677"/>
      <c r="H443" s="625"/>
      <c r="I443" s="668"/>
      <c r="J443" s="668"/>
      <c r="K443" s="630"/>
      <c r="L443" s="675"/>
      <c r="M443" s="591"/>
      <c r="N443" s="41" t="s">
        <v>34</v>
      </c>
      <c r="O443" s="46">
        <v>0</v>
      </c>
      <c r="P443" s="8">
        <v>0</v>
      </c>
      <c r="Q443" s="8">
        <v>0</v>
      </c>
      <c r="R443" s="9">
        <v>0</v>
      </c>
      <c r="S443" s="10">
        <f t="shared" ref="S443" si="1595">SUM(O443:O443)*M442</f>
        <v>0</v>
      </c>
      <c r="T443" s="10">
        <f t="shared" ref="T443" si="1596">SUM(P443:P443)*M442</f>
        <v>0</v>
      </c>
      <c r="U443" s="10">
        <f t="shared" ref="U443" si="1597">SUM(Q443:Q443)*M442</f>
        <v>0</v>
      </c>
      <c r="V443" s="10">
        <f t="shared" ref="V443" si="1598">SUM(R443:R443)*M442</f>
        <v>0</v>
      </c>
      <c r="W443" s="11">
        <f t="shared" si="1593"/>
        <v>0</v>
      </c>
      <c r="X443" s="892"/>
      <c r="Y443" s="892"/>
      <c r="Z443" s="892"/>
      <c r="AA443" s="892"/>
      <c r="AB443" s="892"/>
      <c r="AC443" s="974"/>
      <c r="AD443" s="991"/>
      <c r="AE443" s="103"/>
      <c r="AF443" s="677"/>
      <c r="AG443" s="635"/>
      <c r="AH443" s="600"/>
      <c r="AI443" s="977"/>
      <c r="AJ443" s="67"/>
    </row>
    <row r="444" spans="1:36" s="68" customFormat="1" ht="24.95" customHeight="1" x14ac:dyDescent="0.2">
      <c r="A444" s="310"/>
      <c r="B444" s="600"/>
      <c r="C444" s="632"/>
      <c r="D444" s="635"/>
      <c r="E444" s="606"/>
      <c r="F444" s="608"/>
      <c r="G444" s="677"/>
      <c r="H444" s="625"/>
      <c r="I444" s="668"/>
      <c r="J444" s="668"/>
      <c r="K444" s="630"/>
      <c r="L444" s="675" t="s">
        <v>504</v>
      </c>
      <c r="M444" s="591">
        <v>0.2</v>
      </c>
      <c r="N444" s="40" t="s">
        <v>32</v>
      </c>
      <c r="O444" s="43">
        <v>0.25</v>
      </c>
      <c r="P444" s="44">
        <v>0.5</v>
      </c>
      <c r="Q444" s="44">
        <v>0.75</v>
      </c>
      <c r="R444" s="45">
        <v>1</v>
      </c>
      <c r="S444" s="5">
        <f t="shared" ref="S444" si="1599">SUM(O444:O444)*M444</f>
        <v>0.05</v>
      </c>
      <c r="T444" s="5">
        <f t="shared" ref="T444" si="1600">SUM(P444:P444)*M444</f>
        <v>0.1</v>
      </c>
      <c r="U444" s="5">
        <f t="shared" ref="U444" si="1601">SUM(Q444:Q444)*M444</f>
        <v>0.15000000000000002</v>
      </c>
      <c r="V444" s="5">
        <f t="shared" ref="V444" si="1602">SUM(R444:R444)*M444</f>
        <v>0.2</v>
      </c>
      <c r="W444" s="6">
        <f t="shared" ref="W444:W445" si="1603">MAX(S444:V444)</f>
        <v>0.2</v>
      </c>
      <c r="X444" s="892"/>
      <c r="Y444" s="892"/>
      <c r="Z444" s="892"/>
      <c r="AA444" s="892"/>
      <c r="AB444" s="892"/>
      <c r="AC444" s="974"/>
      <c r="AD444" s="991"/>
      <c r="AE444" s="101" t="str">
        <f t="shared" ref="AE444" si="1604">+IF(P445&gt;P444,"SUPERADA",IF(P445=P444,"EQUILIBRADA",IF(P445&lt;P444,"PARA MEJORAR")))</f>
        <v>PARA MEJORAR</v>
      </c>
      <c r="AF444" s="677"/>
      <c r="AG444" s="635"/>
      <c r="AH444" s="600"/>
      <c r="AI444" s="977"/>
      <c r="AJ444" s="67"/>
    </row>
    <row r="445" spans="1:36" s="68" customFormat="1" ht="24.95" customHeight="1" thickBot="1" x14ac:dyDescent="0.25">
      <c r="A445" s="310"/>
      <c r="B445" s="600"/>
      <c r="C445" s="632"/>
      <c r="D445" s="635"/>
      <c r="E445" s="606"/>
      <c r="F445" s="608"/>
      <c r="G445" s="677"/>
      <c r="H445" s="625"/>
      <c r="I445" s="668"/>
      <c r="J445" s="668"/>
      <c r="K445" s="630"/>
      <c r="L445" s="675"/>
      <c r="M445" s="591"/>
      <c r="N445" s="41" t="s">
        <v>34</v>
      </c>
      <c r="O445" s="46">
        <v>0</v>
      </c>
      <c r="P445" s="8">
        <v>0</v>
      </c>
      <c r="Q445" s="8">
        <v>0</v>
      </c>
      <c r="R445" s="9">
        <v>0</v>
      </c>
      <c r="S445" s="10">
        <f t="shared" ref="S445" si="1605">SUM(O445:O445)*M444</f>
        <v>0</v>
      </c>
      <c r="T445" s="10">
        <f t="shared" ref="T445" si="1606">SUM(P445:P445)*M444</f>
        <v>0</v>
      </c>
      <c r="U445" s="10">
        <f t="shared" ref="U445" si="1607">SUM(Q445:Q445)*M444</f>
        <v>0</v>
      </c>
      <c r="V445" s="10">
        <f t="shared" ref="V445" si="1608">SUM(R445:R445)*M444</f>
        <v>0</v>
      </c>
      <c r="W445" s="11">
        <f t="shared" si="1603"/>
        <v>0</v>
      </c>
      <c r="X445" s="892"/>
      <c r="Y445" s="892"/>
      <c r="Z445" s="892"/>
      <c r="AA445" s="892"/>
      <c r="AB445" s="892"/>
      <c r="AC445" s="974"/>
      <c r="AD445" s="991"/>
      <c r="AE445" s="103"/>
      <c r="AF445" s="677"/>
      <c r="AG445" s="635"/>
      <c r="AH445" s="600"/>
      <c r="AI445" s="977"/>
      <c r="AJ445" s="67"/>
    </row>
    <row r="446" spans="1:36" s="68" customFormat="1" ht="24.95" customHeight="1" x14ac:dyDescent="0.2">
      <c r="A446" s="310"/>
      <c r="B446" s="600"/>
      <c r="C446" s="632"/>
      <c r="D446" s="635"/>
      <c r="E446" s="606"/>
      <c r="F446" s="608"/>
      <c r="G446" s="677"/>
      <c r="H446" s="625"/>
      <c r="I446" s="668"/>
      <c r="J446" s="668"/>
      <c r="K446" s="630"/>
      <c r="L446" s="675" t="s">
        <v>505</v>
      </c>
      <c r="M446" s="591">
        <v>0.2</v>
      </c>
      <c r="N446" s="40" t="s">
        <v>32</v>
      </c>
      <c r="O446" s="43">
        <v>0.25</v>
      </c>
      <c r="P446" s="44">
        <v>0.5</v>
      </c>
      <c r="Q446" s="44">
        <v>0.75</v>
      </c>
      <c r="R446" s="45">
        <v>1</v>
      </c>
      <c r="S446" s="5">
        <f t="shared" ref="S446" si="1609">SUM(O446:O446)*M446</f>
        <v>0.05</v>
      </c>
      <c r="T446" s="5">
        <f t="shared" ref="T446" si="1610">SUM(P446:P446)*M446</f>
        <v>0.1</v>
      </c>
      <c r="U446" s="5">
        <f t="shared" ref="U446" si="1611">SUM(Q446:Q446)*M446</f>
        <v>0.15000000000000002</v>
      </c>
      <c r="V446" s="5">
        <f t="shared" ref="V446" si="1612">SUM(R446:R446)*M446</f>
        <v>0.2</v>
      </c>
      <c r="W446" s="6">
        <f t="shared" ref="W446:W447" si="1613">MAX(S446:V446)</f>
        <v>0.2</v>
      </c>
      <c r="X446" s="892"/>
      <c r="Y446" s="892"/>
      <c r="Z446" s="892"/>
      <c r="AA446" s="892"/>
      <c r="AB446" s="892"/>
      <c r="AC446" s="974"/>
      <c r="AD446" s="991"/>
      <c r="AE446" s="101" t="str">
        <f t="shared" ref="AE446" si="1614">+IF(P447&gt;P446,"SUPERADA",IF(P447=P446,"EQUILIBRADA",IF(P447&lt;P446,"PARA MEJORAR")))</f>
        <v>PARA MEJORAR</v>
      </c>
      <c r="AF446" s="677"/>
      <c r="AG446" s="635"/>
      <c r="AH446" s="600"/>
      <c r="AI446" s="977"/>
      <c r="AJ446" s="67"/>
    </row>
    <row r="447" spans="1:36" s="68" customFormat="1" ht="24.95" customHeight="1" thickBot="1" x14ac:dyDescent="0.25">
      <c r="A447" s="310"/>
      <c r="B447" s="600"/>
      <c r="C447" s="633"/>
      <c r="D447" s="72"/>
      <c r="E447" s="637"/>
      <c r="F447" s="608"/>
      <c r="G447" s="678"/>
      <c r="H447" s="644"/>
      <c r="I447" s="646"/>
      <c r="J447" s="646"/>
      <c r="K447" s="650"/>
      <c r="L447" s="670"/>
      <c r="M447" s="594"/>
      <c r="N447" s="41" t="s">
        <v>34</v>
      </c>
      <c r="O447" s="46">
        <v>0</v>
      </c>
      <c r="P447" s="8">
        <v>0</v>
      </c>
      <c r="Q447" s="8">
        <v>0</v>
      </c>
      <c r="R447" s="9">
        <v>0</v>
      </c>
      <c r="S447" s="10">
        <f t="shared" ref="S447" si="1615">SUM(O447:O447)*M446</f>
        <v>0</v>
      </c>
      <c r="T447" s="10">
        <f t="shared" ref="T447" si="1616">SUM(P447:P447)*M446</f>
        <v>0</v>
      </c>
      <c r="U447" s="10">
        <f t="shared" ref="U447" si="1617">SUM(Q447:Q447)*M446</f>
        <v>0</v>
      </c>
      <c r="V447" s="10">
        <f t="shared" ref="V447" si="1618">SUM(R447:R447)*M446</f>
        <v>0</v>
      </c>
      <c r="W447" s="11">
        <f t="shared" si="1613"/>
        <v>0</v>
      </c>
      <c r="X447" s="889"/>
      <c r="Y447" s="889"/>
      <c r="Z447" s="889"/>
      <c r="AA447" s="889"/>
      <c r="AB447" s="889"/>
      <c r="AC447" s="974"/>
      <c r="AD447" s="991"/>
      <c r="AE447" s="103"/>
      <c r="AF447" s="678"/>
      <c r="AG447" s="72"/>
      <c r="AH447" s="600"/>
      <c r="AI447" s="977"/>
      <c r="AJ447" s="67"/>
    </row>
    <row r="448" spans="1:36" s="68" customFormat="1" ht="30" customHeight="1" x14ac:dyDescent="0.2">
      <c r="A448" s="310"/>
      <c r="B448" s="600"/>
      <c r="C448" s="631"/>
      <c r="D448" s="634" t="s">
        <v>506</v>
      </c>
      <c r="E448" s="605"/>
      <c r="F448" s="607" t="s">
        <v>507</v>
      </c>
      <c r="G448" s="676" t="s">
        <v>508</v>
      </c>
      <c r="H448" s="624"/>
      <c r="I448" s="667" t="s">
        <v>509</v>
      </c>
      <c r="J448" s="667" t="s">
        <v>510</v>
      </c>
      <c r="K448" s="629"/>
      <c r="L448" s="704" t="s">
        <v>511</v>
      </c>
      <c r="M448" s="590">
        <v>0.2</v>
      </c>
      <c r="N448" s="40" t="s">
        <v>32</v>
      </c>
      <c r="O448" s="43">
        <v>0.25</v>
      </c>
      <c r="P448" s="44">
        <v>0.5</v>
      </c>
      <c r="Q448" s="44">
        <v>0.75</v>
      </c>
      <c r="R448" s="45">
        <v>1</v>
      </c>
      <c r="S448" s="5">
        <f t="shared" ref="S448" si="1619">SUM(O448:O448)*M448</f>
        <v>0.05</v>
      </c>
      <c r="T448" s="5">
        <f t="shared" ref="T448" si="1620">SUM(P448:P448)*M448</f>
        <v>0.1</v>
      </c>
      <c r="U448" s="5">
        <f t="shared" ref="U448" si="1621">SUM(Q448:Q448)*M448</f>
        <v>0.15000000000000002</v>
      </c>
      <c r="V448" s="5">
        <f t="shared" ref="V448" si="1622">SUM(R448:R448)*M448</f>
        <v>0.2</v>
      </c>
      <c r="W448" s="6">
        <f t="shared" ref="W448:W449" si="1623">MAX(S448:V448)</f>
        <v>0.2</v>
      </c>
      <c r="X448" s="891">
        <f>+S449+S451+S453</f>
        <v>0</v>
      </c>
      <c r="Y448" s="891">
        <f>+T449+T451+T453</f>
        <v>0</v>
      </c>
      <c r="Z448" s="891">
        <f>+U449+U451+U453</f>
        <v>0</v>
      </c>
      <c r="AA448" s="891">
        <f>+V449+V451+V453</f>
        <v>0</v>
      </c>
      <c r="AB448" s="891">
        <f>MAX(X448:AA453)</f>
        <v>0</v>
      </c>
      <c r="AC448" s="974"/>
      <c r="AD448" s="991"/>
      <c r="AE448" s="101" t="str">
        <f t="shared" ref="AE448" si="1624">+IF(P449&gt;P448,"SUPERADA",IF(P449=P448,"EQUILIBRADA",IF(P449&lt;P448,"PARA MEJORAR")))</f>
        <v>PARA MEJORAR</v>
      </c>
      <c r="AF448" s="676"/>
      <c r="AG448" s="634"/>
      <c r="AH448" s="600"/>
      <c r="AI448" s="977"/>
      <c r="AJ448" s="67"/>
    </row>
    <row r="449" spans="1:36" s="68" customFormat="1" ht="30" customHeight="1" thickBot="1" x14ac:dyDescent="0.25">
      <c r="A449" s="310"/>
      <c r="B449" s="600"/>
      <c r="C449" s="632"/>
      <c r="D449" s="635"/>
      <c r="E449" s="606"/>
      <c r="F449" s="608"/>
      <c r="G449" s="677"/>
      <c r="H449" s="625"/>
      <c r="I449" s="668"/>
      <c r="J449" s="668"/>
      <c r="K449" s="630"/>
      <c r="L449" s="831"/>
      <c r="M449" s="591"/>
      <c r="N449" s="41" t="s">
        <v>34</v>
      </c>
      <c r="O449" s="46">
        <v>0</v>
      </c>
      <c r="P449" s="8">
        <v>0</v>
      </c>
      <c r="Q449" s="8">
        <v>0</v>
      </c>
      <c r="R449" s="9">
        <v>0</v>
      </c>
      <c r="S449" s="10">
        <f t="shared" ref="S449" si="1625">SUM(O449:O449)*M448</f>
        <v>0</v>
      </c>
      <c r="T449" s="10">
        <f t="shared" ref="T449" si="1626">SUM(P449:P449)*M448</f>
        <v>0</v>
      </c>
      <c r="U449" s="10">
        <f t="shared" ref="U449" si="1627">SUM(Q449:Q449)*M448</f>
        <v>0</v>
      </c>
      <c r="V449" s="10">
        <f t="shared" ref="V449" si="1628">SUM(R449:R449)*M448</f>
        <v>0</v>
      </c>
      <c r="W449" s="11">
        <f t="shared" si="1623"/>
        <v>0</v>
      </c>
      <c r="X449" s="892"/>
      <c r="Y449" s="892"/>
      <c r="Z449" s="892"/>
      <c r="AA449" s="892"/>
      <c r="AB449" s="892"/>
      <c r="AC449" s="974"/>
      <c r="AD449" s="991"/>
      <c r="AE449" s="103"/>
      <c r="AF449" s="677"/>
      <c r="AG449" s="635"/>
      <c r="AH449" s="600"/>
      <c r="AI449" s="977"/>
      <c r="AJ449" s="67"/>
    </row>
    <row r="450" spans="1:36" s="68" customFormat="1" ht="24.95" customHeight="1" x14ac:dyDescent="0.2">
      <c r="A450" s="310"/>
      <c r="B450" s="600"/>
      <c r="C450" s="632"/>
      <c r="D450" s="635"/>
      <c r="E450" s="606"/>
      <c r="F450" s="608"/>
      <c r="G450" s="677"/>
      <c r="H450" s="625"/>
      <c r="I450" s="668"/>
      <c r="J450" s="668"/>
      <c r="K450" s="630"/>
      <c r="L450" s="675" t="s">
        <v>512</v>
      </c>
      <c r="M450" s="591">
        <v>0.6</v>
      </c>
      <c r="N450" s="40" t="s">
        <v>32</v>
      </c>
      <c r="O450" s="43">
        <v>0.2</v>
      </c>
      <c r="P450" s="44">
        <v>1</v>
      </c>
      <c r="Q450" s="44">
        <v>1</v>
      </c>
      <c r="R450" s="45">
        <v>1</v>
      </c>
      <c r="S450" s="5">
        <f t="shared" ref="S450" si="1629">SUM(O450:O450)*M450</f>
        <v>0.12</v>
      </c>
      <c r="T450" s="5">
        <f t="shared" ref="T450" si="1630">SUM(P450:P450)*M450</f>
        <v>0.6</v>
      </c>
      <c r="U450" s="5">
        <f t="shared" ref="U450" si="1631">SUM(Q450:Q450)*M450</f>
        <v>0.6</v>
      </c>
      <c r="V450" s="5">
        <f t="shared" ref="V450" si="1632">SUM(R450:R450)*M450</f>
        <v>0.6</v>
      </c>
      <c r="W450" s="6">
        <f t="shared" ref="W450:W451" si="1633">MAX(S450:V450)</f>
        <v>0.6</v>
      </c>
      <c r="X450" s="892"/>
      <c r="Y450" s="892"/>
      <c r="Z450" s="892"/>
      <c r="AA450" s="892"/>
      <c r="AB450" s="892"/>
      <c r="AC450" s="974"/>
      <c r="AD450" s="991"/>
      <c r="AE450" s="101" t="str">
        <f t="shared" ref="AE450" si="1634">+IF(P451&gt;P450,"SUPERADA",IF(P451=P450,"EQUILIBRADA",IF(P451&lt;P450,"PARA MEJORAR")))</f>
        <v>PARA MEJORAR</v>
      </c>
      <c r="AF450" s="677"/>
      <c r="AG450" s="635"/>
      <c r="AH450" s="600"/>
      <c r="AI450" s="977"/>
      <c r="AJ450" s="67"/>
    </row>
    <row r="451" spans="1:36" s="68" customFormat="1" ht="24.95" customHeight="1" thickBot="1" x14ac:dyDescent="0.25">
      <c r="A451" s="310"/>
      <c r="B451" s="600"/>
      <c r="C451" s="632"/>
      <c r="D451" s="635"/>
      <c r="E451" s="606"/>
      <c r="F451" s="608"/>
      <c r="G451" s="677"/>
      <c r="H451" s="625"/>
      <c r="I451" s="668"/>
      <c r="J451" s="668"/>
      <c r="K451" s="630"/>
      <c r="L451" s="675"/>
      <c r="M451" s="591"/>
      <c r="N451" s="41" t="s">
        <v>34</v>
      </c>
      <c r="O451" s="46">
        <v>0</v>
      </c>
      <c r="P451" s="8">
        <v>0</v>
      </c>
      <c r="Q451" s="8">
        <v>0</v>
      </c>
      <c r="R451" s="9">
        <v>0</v>
      </c>
      <c r="S451" s="10">
        <f t="shared" ref="S451" si="1635">SUM(O451:O451)*M450</f>
        <v>0</v>
      </c>
      <c r="T451" s="10">
        <f t="shared" ref="T451" si="1636">SUM(P451:P451)*M450</f>
        <v>0</v>
      </c>
      <c r="U451" s="10">
        <f t="shared" ref="U451" si="1637">SUM(Q451:Q451)*M450</f>
        <v>0</v>
      </c>
      <c r="V451" s="10">
        <f t="shared" ref="V451" si="1638">SUM(R451:R451)*M450</f>
        <v>0</v>
      </c>
      <c r="W451" s="11">
        <f t="shared" si="1633"/>
        <v>0</v>
      </c>
      <c r="X451" s="892"/>
      <c r="Y451" s="892"/>
      <c r="Z451" s="892"/>
      <c r="AA451" s="892"/>
      <c r="AB451" s="892"/>
      <c r="AC451" s="974"/>
      <c r="AD451" s="991"/>
      <c r="AE451" s="103"/>
      <c r="AF451" s="677"/>
      <c r="AG451" s="635"/>
      <c r="AH451" s="600"/>
      <c r="AI451" s="977"/>
      <c r="AJ451" s="67"/>
    </row>
    <row r="452" spans="1:36" s="68" customFormat="1" ht="24.95" customHeight="1" x14ac:dyDescent="0.2">
      <c r="A452" s="310"/>
      <c r="B452" s="600"/>
      <c r="C452" s="632"/>
      <c r="D452" s="635"/>
      <c r="E452" s="606"/>
      <c r="F452" s="608"/>
      <c r="G452" s="677"/>
      <c r="H452" s="625"/>
      <c r="I452" s="668"/>
      <c r="J452" s="668"/>
      <c r="K452" s="630"/>
      <c r="L452" s="675" t="s">
        <v>513</v>
      </c>
      <c r="M452" s="591">
        <v>0.2</v>
      </c>
      <c r="N452" s="40" t="s">
        <v>32</v>
      </c>
      <c r="O452" s="43">
        <v>0</v>
      </c>
      <c r="P452" s="44">
        <v>0</v>
      </c>
      <c r="Q452" s="44">
        <v>0.5</v>
      </c>
      <c r="R452" s="45">
        <v>1</v>
      </c>
      <c r="S452" s="5">
        <f t="shared" ref="S452" si="1639">SUM(O452:O452)*M452</f>
        <v>0</v>
      </c>
      <c r="T452" s="5">
        <f t="shared" ref="T452" si="1640">SUM(P452:P452)*M452</f>
        <v>0</v>
      </c>
      <c r="U452" s="5">
        <f t="shared" ref="U452" si="1641">SUM(Q452:Q452)*M452</f>
        <v>0.1</v>
      </c>
      <c r="V452" s="5">
        <f t="shared" ref="V452" si="1642">SUM(R452:R452)*M452</f>
        <v>0.2</v>
      </c>
      <c r="W452" s="6">
        <f t="shared" ref="W452:W453" si="1643">MAX(S452:V452)</f>
        <v>0.2</v>
      </c>
      <c r="X452" s="892"/>
      <c r="Y452" s="892"/>
      <c r="Z452" s="892"/>
      <c r="AA452" s="892"/>
      <c r="AB452" s="892"/>
      <c r="AC452" s="974"/>
      <c r="AD452" s="991"/>
      <c r="AE452" s="101" t="str">
        <f t="shared" ref="AE452" si="1644">+IF(P453&gt;P452,"SUPERADA",IF(P453=P452,"EQUILIBRADA",IF(P453&lt;P452,"PARA MEJORAR")))</f>
        <v>EQUILIBRADA</v>
      </c>
      <c r="AF452" s="677"/>
      <c r="AG452" s="635"/>
      <c r="AH452" s="600"/>
      <c r="AI452" s="977"/>
      <c r="AJ452" s="67"/>
    </row>
    <row r="453" spans="1:36" s="68" customFormat="1" ht="24.95" customHeight="1" thickBot="1" x14ac:dyDescent="0.25">
      <c r="A453" s="310"/>
      <c r="B453" s="600"/>
      <c r="C453" s="632"/>
      <c r="D453" s="635"/>
      <c r="E453" s="606"/>
      <c r="F453" s="830"/>
      <c r="G453" s="678"/>
      <c r="H453" s="644"/>
      <c r="I453" s="646"/>
      <c r="J453" s="646"/>
      <c r="K453" s="650"/>
      <c r="L453" s="670"/>
      <c r="M453" s="594"/>
      <c r="N453" s="41" t="s">
        <v>34</v>
      </c>
      <c r="O453" s="46">
        <v>0</v>
      </c>
      <c r="P453" s="8">
        <v>0</v>
      </c>
      <c r="Q453" s="8">
        <v>0</v>
      </c>
      <c r="R453" s="9">
        <v>0</v>
      </c>
      <c r="S453" s="10">
        <f t="shared" ref="S453" si="1645">SUM(O453:O453)*M452</f>
        <v>0</v>
      </c>
      <c r="T453" s="10">
        <f t="shared" ref="T453" si="1646">SUM(P453:P453)*M452</f>
        <v>0</v>
      </c>
      <c r="U453" s="10">
        <f t="shared" ref="U453" si="1647">SUM(Q453:Q453)*M452</f>
        <v>0</v>
      </c>
      <c r="V453" s="10">
        <f t="shared" ref="V453" si="1648">SUM(R453:R453)*M452</f>
        <v>0</v>
      </c>
      <c r="W453" s="11">
        <f t="shared" si="1643"/>
        <v>0</v>
      </c>
      <c r="X453" s="889"/>
      <c r="Y453" s="889"/>
      <c r="Z453" s="889"/>
      <c r="AA453" s="889"/>
      <c r="AB453" s="889"/>
      <c r="AC453" s="974"/>
      <c r="AD453" s="991"/>
      <c r="AE453" s="103"/>
      <c r="AF453" s="678"/>
      <c r="AG453" s="635"/>
      <c r="AH453" s="600"/>
      <c r="AI453" s="977"/>
      <c r="AJ453" s="67"/>
    </row>
    <row r="454" spans="1:36" s="68" customFormat="1" ht="20.100000000000001" customHeight="1" x14ac:dyDescent="0.2">
      <c r="A454" s="310"/>
      <c r="B454" s="600"/>
      <c r="C454" s="631"/>
      <c r="D454" s="634" t="s">
        <v>514</v>
      </c>
      <c r="E454" s="605"/>
      <c r="F454" s="638" t="s">
        <v>515</v>
      </c>
      <c r="G454" s="683" t="s">
        <v>516</v>
      </c>
      <c r="H454" s="715"/>
      <c r="I454" s="645" t="s">
        <v>517</v>
      </c>
      <c r="J454" s="645" t="s">
        <v>518</v>
      </c>
      <c r="K454" s="713"/>
      <c r="L454" s="669" t="s">
        <v>519</v>
      </c>
      <c r="M454" s="671">
        <v>0.3</v>
      </c>
      <c r="N454" s="40" t="s">
        <v>32</v>
      </c>
      <c r="O454" s="43">
        <v>0</v>
      </c>
      <c r="P454" s="44">
        <v>0</v>
      </c>
      <c r="Q454" s="44">
        <v>0</v>
      </c>
      <c r="R454" s="45">
        <v>1</v>
      </c>
      <c r="S454" s="5">
        <f t="shared" ref="S454" si="1649">SUM(O454:O454)*M454</f>
        <v>0</v>
      </c>
      <c r="T454" s="5">
        <f t="shared" ref="T454" si="1650">SUM(P454:P454)*M454</f>
        <v>0</v>
      </c>
      <c r="U454" s="5">
        <f t="shared" ref="U454" si="1651">SUM(Q454:Q454)*M454</f>
        <v>0</v>
      </c>
      <c r="V454" s="5">
        <f t="shared" ref="V454" si="1652">SUM(R454:R454)*M454</f>
        <v>0.3</v>
      </c>
      <c r="W454" s="6">
        <f t="shared" ref="W454:W455" si="1653">MAX(S454:V454)</f>
        <v>0.3</v>
      </c>
      <c r="X454" s="888">
        <f>+S455+S457+S459+S461</f>
        <v>0</v>
      </c>
      <c r="Y454" s="888">
        <f>+T455+T457+T459+T461</f>
        <v>0</v>
      </c>
      <c r="Z454" s="888">
        <f>+U455+U457+U459+U461</f>
        <v>0</v>
      </c>
      <c r="AA454" s="888">
        <f>+V455+V457+V459+V461</f>
        <v>0</v>
      </c>
      <c r="AB454" s="888">
        <f>MAX(X454:AA461)</f>
        <v>0</v>
      </c>
      <c r="AC454" s="974"/>
      <c r="AD454" s="991"/>
      <c r="AE454" s="101" t="str">
        <f t="shared" ref="AE454" si="1654">+IF(P455&gt;P454,"SUPERADA",IF(P455=P454,"EQUILIBRADA",IF(P455&lt;P454,"PARA MEJORAR")))</f>
        <v>EQUILIBRADA</v>
      </c>
      <c r="AF454" s="683"/>
      <c r="AG454" s="634"/>
      <c r="AH454" s="600"/>
      <c r="AI454" s="977"/>
      <c r="AJ454" s="67"/>
    </row>
    <row r="455" spans="1:36" s="68" customFormat="1" ht="20.100000000000001" customHeight="1" thickBot="1" x14ac:dyDescent="0.25">
      <c r="A455" s="310"/>
      <c r="B455" s="600"/>
      <c r="C455" s="632"/>
      <c r="D455" s="635"/>
      <c r="E455" s="606"/>
      <c r="F455" s="639"/>
      <c r="G455" s="677"/>
      <c r="H455" s="716"/>
      <c r="I455" s="668"/>
      <c r="J455" s="668"/>
      <c r="K455" s="714"/>
      <c r="L455" s="675"/>
      <c r="M455" s="591"/>
      <c r="N455" s="41" t="s">
        <v>34</v>
      </c>
      <c r="O455" s="46">
        <v>0</v>
      </c>
      <c r="P455" s="8">
        <v>0</v>
      </c>
      <c r="Q455" s="8">
        <v>0</v>
      </c>
      <c r="R455" s="9">
        <v>0</v>
      </c>
      <c r="S455" s="10">
        <f t="shared" ref="S455" si="1655">SUM(O455:O455)*M454</f>
        <v>0</v>
      </c>
      <c r="T455" s="10">
        <f t="shared" ref="T455" si="1656">SUM(P455:P455)*M454</f>
        <v>0</v>
      </c>
      <c r="U455" s="10">
        <f t="shared" ref="U455" si="1657">SUM(Q455:Q455)*M454</f>
        <v>0</v>
      </c>
      <c r="V455" s="10">
        <f t="shared" ref="V455" si="1658">SUM(R455:R455)*M454</f>
        <v>0</v>
      </c>
      <c r="W455" s="11">
        <f t="shared" si="1653"/>
        <v>0</v>
      </c>
      <c r="X455" s="892"/>
      <c r="Y455" s="892"/>
      <c r="Z455" s="892"/>
      <c r="AA455" s="892"/>
      <c r="AB455" s="892"/>
      <c r="AC455" s="974"/>
      <c r="AD455" s="991"/>
      <c r="AE455" s="103"/>
      <c r="AF455" s="677"/>
      <c r="AG455" s="635"/>
      <c r="AH455" s="600"/>
      <c r="AI455" s="977"/>
      <c r="AJ455" s="67"/>
    </row>
    <row r="456" spans="1:36" s="68" customFormat="1" ht="20.100000000000001" customHeight="1" x14ac:dyDescent="0.2">
      <c r="A456" s="310"/>
      <c r="B456" s="600"/>
      <c r="C456" s="632"/>
      <c r="D456" s="635"/>
      <c r="E456" s="606"/>
      <c r="F456" s="639"/>
      <c r="G456" s="677"/>
      <c r="H456" s="716"/>
      <c r="I456" s="668"/>
      <c r="J456" s="668"/>
      <c r="K456" s="714"/>
      <c r="L456" s="675" t="s">
        <v>520</v>
      </c>
      <c r="M456" s="591">
        <v>0.2</v>
      </c>
      <c r="N456" s="40" t="s">
        <v>32</v>
      </c>
      <c r="O456" s="43">
        <v>0.25</v>
      </c>
      <c r="P456" s="44">
        <v>0.5</v>
      </c>
      <c r="Q456" s="44">
        <v>0.75</v>
      </c>
      <c r="R456" s="45">
        <v>1</v>
      </c>
      <c r="S456" s="5">
        <f t="shared" ref="S456" si="1659">SUM(O456:O456)*M456</f>
        <v>0.05</v>
      </c>
      <c r="T456" s="5">
        <f t="shared" ref="T456" si="1660">SUM(P456:P456)*M456</f>
        <v>0.1</v>
      </c>
      <c r="U456" s="5">
        <f t="shared" ref="U456" si="1661">SUM(Q456:Q456)*M456</f>
        <v>0.15000000000000002</v>
      </c>
      <c r="V456" s="5">
        <f t="shared" ref="V456" si="1662">SUM(R456:R456)*M456</f>
        <v>0.2</v>
      </c>
      <c r="W456" s="6">
        <f t="shared" ref="W456:W457" si="1663">MAX(S456:V456)</f>
        <v>0.2</v>
      </c>
      <c r="X456" s="892"/>
      <c r="Y456" s="892"/>
      <c r="Z456" s="892"/>
      <c r="AA456" s="892"/>
      <c r="AB456" s="892"/>
      <c r="AC456" s="974"/>
      <c r="AD456" s="991"/>
      <c r="AE456" s="101" t="str">
        <f t="shared" ref="AE456" si="1664">+IF(P457&gt;P456,"SUPERADA",IF(P457=P456,"EQUILIBRADA",IF(P457&lt;P456,"PARA MEJORAR")))</f>
        <v>PARA MEJORAR</v>
      </c>
      <c r="AF456" s="677"/>
      <c r="AG456" s="635"/>
      <c r="AH456" s="600"/>
      <c r="AI456" s="977"/>
      <c r="AJ456" s="67"/>
    </row>
    <row r="457" spans="1:36" s="68" customFormat="1" ht="20.100000000000001" customHeight="1" thickBot="1" x14ac:dyDescent="0.25">
      <c r="A457" s="310"/>
      <c r="B457" s="600"/>
      <c r="C457" s="632"/>
      <c r="D457" s="635"/>
      <c r="E457" s="606"/>
      <c r="F457" s="639"/>
      <c r="G457" s="677"/>
      <c r="H457" s="716"/>
      <c r="I457" s="668"/>
      <c r="J457" s="668"/>
      <c r="K457" s="714"/>
      <c r="L457" s="706"/>
      <c r="M457" s="591"/>
      <c r="N457" s="41" t="s">
        <v>34</v>
      </c>
      <c r="O457" s="46">
        <v>0</v>
      </c>
      <c r="P457" s="8">
        <v>0</v>
      </c>
      <c r="Q457" s="8">
        <v>0</v>
      </c>
      <c r="R457" s="9">
        <v>0</v>
      </c>
      <c r="S457" s="10">
        <f t="shared" ref="S457" si="1665">SUM(O457:O457)*M456</f>
        <v>0</v>
      </c>
      <c r="T457" s="10">
        <f t="shared" ref="T457" si="1666">SUM(P457:P457)*M456</f>
        <v>0</v>
      </c>
      <c r="U457" s="10">
        <f t="shared" ref="U457" si="1667">SUM(Q457:Q457)*M456</f>
        <v>0</v>
      </c>
      <c r="V457" s="10">
        <f t="shared" ref="V457" si="1668">SUM(R457:R457)*M456</f>
        <v>0</v>
      </c>
      <c r="W457" s="11">
        <f t="shared" si="1663"/>
        <v>0</v>
      </c>
      <c r="X457" s="892"/>
      <c r="Y457" s="892"/>
      <c r="Z457" s="892"/>
      <c r="AA457" s="892"/>
      <c r="AB457" s="892"/>
      <c r="AC457" s="974"/>
      <c r="AD457" s="991"/>
      <c r="AE457" s="103"/>
      <c r="AF457" s="677"/>
      <c r="AG457" s="635"/>
      <c r="AH457" s="600"/>
      <c r="AI457" s="977"/>
      <c r="AJ457" s="67"/>
    </row>
    <row r="458" spans="1:36" s="68" customFormat="1" ht="20.100000000000001" customHeight="1" x14ac:dyDescent="0.2">
      <c r="A458" s="310"/>
      <c r="B458" s="600"/>
      <c r="C458" s="632"/>
      <c r="D458" s="635"/>
      <c r="E458" s="606"/>
      <c r="F458" s="639"/>
      <c r="G458" s="677"/>
      <c r="H458" s="716"/>
      <c r="I458" s="668"/>
      <c r="J458" s="668"/>
      <c r="K458" s="714"/>
      <c r="L458" s="675" t="s">
        <v>521</v>
      </c>
      <c r="M458" s="591">
        <v>0.2</v>
      </c>
      <c r="N458" s="40" t="s">
        <v>32</v>
      </c>
      <c r="O458" s="43">
        <v>0</v>
      </c>
      <c r="P458" s="44">
        <v>0.5</v>
      </c>
      <c r="Q458" s="44">
        <v>0.5</v>
      </c>
      <c r="R458" s="45">
        <v>1</v>
      </c>
      <c r="S458" s="5">
        <f t="shared" ref="S458" si="1669">SUM(O458:O458)*M458</f>
        <v>0</v>
      </c>
      <c r="T458" s="5">
        <f t="shared" ref="T458" si="1670">SUM(P458:P458)*M458</f>
        <v>0.1</v>
      </c>
      <c r="U458" s="5">
        <f t="shared" ref="U458" si="1671">SUM(Q458:Q458)*M458</f>
        <v>0.1</v>
      </c>
      <c r="V458" s="5">
        <f t="shared" ref="V458" si="1672">SUM(R458:R458)*M458</f>
        <v>0.2</v>
      </c>
      <c r="W458" s="6">
        <f t="shared" ref="W458:W459" si="1673">MAX(S458:V458)</f>
        <v>0.2</v>
      </c>
      <c r="X458" s="892"/>
      <c r="Y458" s="892"/>
      <c r="Z458" s="892"/>
      <c r="AA458" s="892"/>
      <c r="AB458" s="892"/>
      <c r="AC458" s="974"/>
      <c r="AD458" s="991"/>
      <c r="AE458" s="101" t="str">
        <f t="shared" ref="AE458" si="1674">+IF(P459&gt;P458,"SUPERADA",IF(P459=P458,"EQUILIBRADA",IF(P459&lt;P458,"PARA MEJORAR")))</f>
        <v>PARA MEJORAR</v>
      </c>
      <c r="AF458" s="677"/>
      <c r="AG458" s="635"/>
      <c r="AH458" s="600"/>
      <c r="AI458" s="977"/>
      <c r="AJ458" s="67"/>
    </row>
    <row r="459" spans="1:36" s="68" customFormat="1" ht="20.100000000000001" customHeight="1" thickBot="1" x14ac:dyDescent="0.25">
      <c r="A459" s="310"/>
      <c r="B459" s="600"/>
      <c r="C459" s="632"/>
      <c r="D459" s="635"/>
      <c r="E459" s="606"/>
      <c r="F459" s="639"/>
      <c r="G459" s="677"/>
      <c r="H459" s="716"/>
      <c r="I459" s="668"/>
      <c r="J459" s="668"/>
      <c r="K459" s="714"/>
      <c r="L459" s="675"/>
      <c r="M459" s="591"/>
      <c r="N459" s="41" t="s">
        <v>34</v>
      </c>
      <c r="O459" s="46">
        <v>0</v>
      </c>
      <c r="P459" s="8">
        <v>0</v>
      </c>
      <c r="Q459" s="8">
        <v>0</v>
      </c>
      <c r="R459" s="9">
        <v>0</v>
      </c>
      <c r="S459" s="10">
        <f t="shared" ref="S459" si="1675">SUM(O459:O459)*M458</f>
        <v>0</v>
      </c>
      <c r="T459" s="10">
        <f t="shared" ref="T459" si="1676">SUM(P459:P459)*M458</f>
        <v>0</v>
      </c>
      <c r="U459" s="10">
        <f t="shared" ref="U459" si="1677">SUM(Q459:Q459)*M458</f>
        <v>0</v>
      </c>
      <c r="V459" s="10">
        <f t="shared" ref="V459" si="1678">SUM(R459:R459)*M458</f>
        <v>0</v>
      </c>
      <c r="W459" s="11">
        <f t="shared" si="1673"/>
        <v>0</v>
      </c>
      <c r="X459" s="892"/>
      <c r="Y459" s="892"/>
      <c r="Z459" s="892"/>
      <c r="AA459" s="892"/>
      <c r="AB459" s="892"/>
      <c r="AC459" s="974"/>
      <c r="AD459" s="991"/>
      <c r="AE459" s="103"/>
      <c r="AF459" s="677"/>
      <c r="AG459" s="635"/>
      <c r="AH459" s="600"/>
      <c r="AI459" s="977"/>
      <c r="AJ459" s="67"/>
    </row>
    <row r="460" spans="1:36" s="68" customFormat="1" ht="20.100000000000001" customHeight="1" x14ac:dyDescent="0.2">
      <c r="A460" s="310"/>
      <c r="B460" s="600"/>
      <c r="C460" s="632"/>
      <c r="D460" s="635"/>
      <c r="E460" s="606"/>
      <c r="F460" s="639"/>
      <c r="G460" s="677"/>
      <c r="H460" s="716"/>
      <c r="I460" s="668"/>
      <c r="J460" s="668"/>
      <c r="K460" s="714"/>
      <c r="L460" s="675" t="s">
        <v>522</v>
      </c>
      <c r="M460" s="591">
        <v>0.3</v>
      </c>
      <c r="N460" s="40" t="s">
        <v>32</v>
      </c>
      <c r="O460" s="43">
        <v>0</v>
      </c>
      <c r="P460" s="44">
        <v>0.5</v>
      </c>
      <c r="Q460" s="44">
        <v>0.5</v>
      </c>
      <c r="R460" s="45">
        <v>1</v>
      </c>
      <c r="S460" s="5">
        <f t="shared" ref="S460" si="1679">SUM(O460:O460)*M460</f>
        <v>0</v>
      </c>
      <c r="T460" s="5">
        <f t="shared" ref="T460" si="1680">SUM(P460:P460)*M460</f>
        <v>0.15</v>
      </c>
      <c r="U460" s="5">
        <f t="shared" ref="U460" si="1681">SUM(Q460:Q460)*M460</f>
        <v>0.15</v>
      </c>
      <c r="V460" s="5">
        <f t="shared" ref="V460" si="1682">SUM(R460:R460)*M460</f>
        <v>0.3</v>
      </c>
      <c r="W460" s="6">
        <f t="shared" ref="W460:W461" si="1683">MAX(S460:V460)</f>
        <v>0.3</v>
      </c>
      <c r="X460" s="892"/>
      <c r="Y460" s="892"/>
      <c r="Z460" s="892"/>
      <c r="AA460" s="892"/>
      <c r="AB460" s="892"/>
      <c r="AC460" s="974"/>
      <c r="AD460" s="991"/>
      <c r="AE460" s="101" t="str">
        <f t="shared" ref="AE460" si="1684">+IF(P461&gt;P460,"SUPERADA",IF(P461=P460,"EQUILIBRADA",IF(P461&lt;P460,"PARA MEJORAR")))</f>
        <v>PARA MEJORAR</v>
      </c>
      <c r="AF460" s="677"/>
      <c r="AG460" s="635"/>
      <c r="AH460" s="600"/>
      <c r="AI460" s="977"/>
      <c r="AJ460" s="67"/>
    </row>
    <row r="461" spans="1:36" s="68" customFormat="1" ht="20.100000000000001" customHeight="1" thickBot="1" x14ac:dyDescent="0.25">
      <c r="A461" s="310"/>
      <c r="B461" s="600"/>
      <c r="C461" s="633"/>
      <c r="D461" s="636"/>
      <c r="E461" s="637"/>
      <c r="F461" s="640"/>
      <c r="G461" s="684"/>
      <c r="H461" s="716"/>
      <c r="I461" s="705"/>
      <c r="J461" s="705"/>
      <c r="K461" s="714"/>
      <c r="L461" s="674"/>
      <c r="M461" s="654"/>
      <c r="N461" s="41" t="s">
        <v>34</v>
      </c>
      <c r="O461" s="46">
        <v>0</v>
      </c>
      <c r="P461" s="8">
        <v>0</v>
      </c>
      <c r="Q461" s="8">
        <v>0</v>
      </c>
      <c r="R461" s="9">
        <v>0</v>
      </c>
      <c r="S461" s="10">
        <f t="shared" ref="S461" si="1685">SUM(O461:O461)*M460</f>
        <v>0</v>
      </c>
      <c r="T461" s="10">
        <f t="shared" ref="T461" si="1686">SUM(P461:P461)*M460</f>
        <v>0</v>
      </c>
      <c r="U461" s="10">
        <f t="shared" ref="U461" si="1687">SUM(Q461:Q461)*M460</f>
        <v>0</v>
      </c>
      <c r="V461" s="10">
        <f t="shared" ref="V461" si="1688">SUM(R461:R461)*M460</f>
        <v>0</v>
      </c>
      <c r="W461" s="11">
        <f t="shared" si="1683"/>
        <v>0</v>
      </c>
      <c r="X461" s="890"/>
      <c r="Y461" s="890"/>
      <c r="Z461" s="890"/>
      <c r="AA461" s="890"/>
      <c r="AB461" s="890"/>
      <c r="AC461" s="975"/>
      <c r="AD461" s="992"/>
      <c r="AE461" s="103"/>
      <c r="AF461" s="684"/>
      <c r="AG461" s="636"/>
      <c r="AH461" s="600"/>
      <c r="AI461" s="978"/>
      <c r="AJ461" s="67"/>
    </row>
    <row r="462" spans="1:36" s="68" customFormat="1" ht="24.95" customHeight="1" x14ac:dyDescent="0.2">
      <c r="A462" s="717" t="s">
        <v>193</v>
      </c>
      <c r="B462" s="719" t="s">
        <v>523</v>
      </c>
      <c r="C462" s="721"/>
      <c r="D462" s="722" t="s">
        <v>524</v>
      </c>
      <c r="E462" s="723"/>
      <c r="F462" s="724" t="s">
        <v>525</v>
      </c>
      <c r="G462" s="688" t="s">
        <v>902</v>
      </c>
      <c r="H462" s="727"/>
      <c r="I462" s="707" t="s">
        <v>526</v>
      </c>
      <c r="J462" s="707" t="s">
        <v>527</v>
      </c>
      <c r="K462" s="709"/>
      <c r="L462" s="696" t="s">
        <v>903</v>
      </c>
      <c r="M462" s="698">
        <v>1</v>
      </c>
      <c r="N462" s="40" t="s">
        <v>32</v>
      </c>
      <c r="O462" s="43">
        <v>0.2</v>
      </c>
      <c r="P462" s="44">
        <v>0.4</v>
      </c>
      <c r="Q462" s="44">
        <v>0.7</v>
      </c>
      <c r="R462" s="45">
        <v>1</v>
      </c>
      <c r="S462" s="5">
        <f t="shared" ref="S462" si="1689">SUM(O462:O462)*M462</f>
        <v>0.2</v>
      </c>
      <c r="T462" s="5">
        <f t="shared" ref="T462" si="1690">SUM(P462:P462)*M462</f>
        <v>0.4</v>
      </c>
      <c r="U462" s="5">
        <f t="shared" ref="U462" si="1691">SUM(Q462:Q462)*M462</f>
        <v>0.7</v>
      </c>
      <c r="V462" s="5">
        <f t="shared" ref="V462" si="1692">SUM(R462:R462)*M462</f>
        <v>1</v>
      </c>
      <c r="W462" s="6">
        <f t="shared" ref="W462:W507" si="1693">MAX(S462:V462)</f>
        <v>1</v>
      </c>
      <c r="X462" s="916" t="e">
        <f>+S463+#REF!</f>
        <v>#REF!</v>
      </c>
      <c r="Y462" s="916" t="e">
        <f>+T463+#REF!</f>
        <v>#REF!</v>
      </c>
      <c r="Z462" s="916" t="e">
        <f>+U463+#REF!</f>
        <v>#REF!</v>
      </c>
      <c r="AA462" s="916" t="e">
        <f>+V463+#REF!</f>
        <v>#REF!</v>
      </c>
      <c r="AB462" s="941" t="e">
        <f>MAX(X462:AA463)</f>
        <v>#REF!</v>
      </c>
      <c r="AC462" s="979" t="s">
        <v>718</v>
      </c>
      <c r="AD462" s="988" t="s">
        <v>842</v>
      </c>
      <c r="AE462" s="101" t="str">
        <f t="shared" ref="AE462" si="1694">+IF(P463&gt;P462,"SUPERADA",IF(P463=P462,"EQUILIBRADA",IF(P463&lt;P462,"PARA MEJORAR")))</f>
        <v>PARA MEJORAR</v>
      </c>
      <c r="AF462" s="967"/>
      <c r="AG462" s="722"/>
      <c r="AH462" s="719"/>
      <c r="AI462" s="275" t="s">
        <v>719</v>
      </c>
      <c r="AJ462" s="67"/>
    </row>
    <row r="463" spans="1:36" s="68" customFormat="1" ht="24.95" customHeight="1" thickBot="1" x14ac:dyDescent="0.25">
      <c r="A463" s="718"/>
      <c r="B463" s="720"/>
      <c r="C463" s="721"/>
      <c r="D463" s="722"/>
      <c r="E463" s="723"/>
      <c r="F463" s="724"/>
      <c r="G463" s="726"/>
      <c r="H463" s="728"/>
      <c r="I463" s="708"/>
      <c r="J463" s="708"/>
      <c r="K463" s="710"/>
      <c r="L463" s="711"/>
      <c r="M463" s="712"/>
      <c r="N463" s="41" t="s">
        <v>34</v>
      </c>
      <c r="O463" s="46">
        <v>0</v>
      </c>
      <c r="P463" s="8">
        <v>0</v>
      </c>
      <c r="Q463" s="8">
        <v>0</v>
      </c>
      <c r="R463" s="9">
        <v>0</v>
      </c>
      <c r="S463" s="10">
        <f t="shared" ref="S463" si="1695">SUM(O463:O463)*M462</f>
        <v>0</v>
      </c>
      <c r="T463" s="10">
        <f t="shared" ref="T463" si="1696">SUM(P463:P463)*M462</f>
        <v>0</v>
      </c>
      <c r="U463" s="10">
        <f t="shared" ref="U463" si="1697">SUM(Q463:Q463)*M462</f>
        <v>0</v>
      </c>
      <c r="V463" s="10">
        <f t="shared" ref="V463" si="1698">SUM(R463:R463)*M462</f>
        <v>0</v>
      </c>
      <c r="W463" s="11">
        <f t="shared" si="1693"/>
        <v>0</v>
      </c>
      <c r="X463" s="917"/>
      <c r="Y463" s="917"/>
      <c r="Z463" s="917"/>
      <c r="AA463" s="917"/>
      <c r="AB463" s="942"/>
      <c r="AC463" s="980"/>
      <c r="AD463" s="989"/>
      <c r="AE463" s="103"/>
      <c r="AF463" s="968"/>
      <c r="AG463" s="722"/>
      <c r="AH463" s="720"/>
      <c r="AI463" s="276"/>
      <c r="AJ463" s="67"/>
    </row>
    <row r="464" spans="1:36" s="68" customFormat="1" ht="24.95" customHeight="1" x14ac:dyDescent="0.2">
      <c r="A464" s="718"/>
      <c r="B464" s="720"/>
      <c r="C464" s="721"/>
      <c r="D464" s="722"/>
      <c r="E464" s="723"/>
      <c r="F464" s="725"/>
      <c r="G464" s="688" t="s">
        <v>528</v>
      </c>
      <c r="H464" s="690"/>
      <c r="I464" s="692" t="s">
        <v>526</v>
      </c>
      <c r="J464" s="692" t="s">
        <v>529</v>
      </c>
      <c r="K464" s="694"/>
      <c r="L464" s="696" t="s">
        <v>530</v>
      </c>
      <c r="M464" s="698">
        <v>1</v>
      </c>
      <c r="N464" s="40" t="s">
        <v>32</v>
      </c>
      <c r="O464" s="43">
        <v>0.2</v>
      </c>
      <c r="P464" s="44">
        <v>0.45</v>
      </c>
      <c r="Q464" s="44">
        <v>0.7</v>
      </c>
      <c r="R464" s="45">
        <v>1</v>
      </c>
      <c r="S464" s="5">
        <f t="shared" ref="S464" si="1699">SUM(O464:O464)*M464</f>
        <v>0.2</v>
      </c>
      <c r="T464" s="5">
        <f t="shared" ref="T464" si="1700">SUM(P464:P464)*M464</f>
        <v>0.45</v>
      </c>
      <c r="U464" s="5">
        <f t="shared" ref="U464" si="1701">SUM(Q464:Q464)*M464</f>
        <v>0.7</v>
      </c>
      <c r="V464" s="5">
        <f t="shared" ref="V464" si="1702">SUM(R464:R464)*M464</f>
        <v>1</v>
      </c>
      <c r="W464" s="6">
        <f t="shared" si="1693"/>
        <v>1</v>
      </c>
      <c r="X464" s="882">
        <f>+S465</f>
        <v>0</v>
      </c>
      <c r="Y464" s="882">
        <f>+T465</f>
        <v>0</v>
      </c>
      <c r="Z464" s="882">
        <f>+U465</f>
        <v>0</v>
      </c>
      <c r="AA464" s="882">
        <f>+V465</f>
        <v>0</v>
      </c>
      <c r="AB464" s="926">
        <f>MAX(X464:AA465)</f>
        <v>0</v>
      </c>
      <c r="AC464" s="980"/>
      <c r="AD464" s="989"/>
      <c r="AE464" s="101" t="str">
        <f t="shared" ref="AE464" si="1703">+IF(P465&gt;P464,"SUPERADA",IF(P465=P464,"EQUILIBRADA",IF(P465&lt;P464,"PARA MEJORAR")))</f>
        <v>PARA MEJORAR</v>
      </c>
      <c r="AF464" s="688"/>
      <c r="AG464" s="722"/>
      <c r="AH464" s="720"/>
      <c r="AI464" s="276"/>
      <c r="AJ464" s="67"/>
    </row>
    <row r="465" spans="1:36" s="68" customFormat="1" ht="24.95" customHeight="1" thickBot="1" x14ac:dyDescent="0.25">
      <c r="A465" s="718"/>
      <c r="B465" s="720"/>
      <c r="C465" s="721"/>
      <c r="D465" s="722"/>
      <c r="E465" s="723"/>
      <c r="F465" s="725"/>
      <c r="G465" s="689"/>
      <c r="H465" s="691"/>
      <c r="I465" s="693"/>
      <c r="J465" s="693"/>
      <c r="K465" s="695"/>
      <c r="L465" s="697"/>
      <c r="M465" s="699"/>
      <c r="N465" s="41" t="s">
        <v>34</v>
      </c>
      <c r="O465" s="46">
        <v>0</v>
      </c>
      <c r="P465" s="8">
        <v>0</v>
      </c>
      <c r="Q465" s="8">
        <v>0</v>
      </c>
      <c r="R465" s="9">
        <v>0</v>
      </c>
      <c r="S465" s="10">
        <f t="shared" ref="S465" si="1704">SUM(O465:O465)*M464</f>
        <v>0</v>
      </c>
      <c r="T465" s="10">
        <f t="shared" ref="T465" si="1705">SUM(P465:P465)*M464</f>
        <v>0</v>
      </c>
      <c r="U465" s="10">
        <f t="shared" ref="U465" si="1706">SUM(Q465:Q465)*M464</f>
        <v>0</v>
      </c>
      <c r="V465" s="10">
        <f t="shared" ref="V465" si="1707">SUM(R465:R465)*M464</f>
        <v>0</v>
      </c>
      <c r="W465" s="11">
        <f t="shared" si="1693"/>
        <v>0</v>
      </c>
      <c r="X465" s="883"/>
      <c r="Y465" s="883"/>
      <c r="Z465" s="883"/>
      <c r="AA465" s="883"/>
      <c r="AB465" s="965"/>
      <c r="AC465" s="980"/>
      <c r="AD465" s="989"/>
      <c r="AE465" s="103"/>
      <c r="AF465" s="689"/>
      <c r="AG465" s="722"/>
      <c r="AH465" s="720"/>
      <c r="AI465" s="276"/>
      <c r="AJ465" s="67"/>
    </row>
    <row r="466" spans="1:36" s="68" customFormat="1" ht="24.95" customHeight="1" x14ac:dyDescent="0.2">
      <c r="A466" s="718"/>
      <c r="B466" s="720"/>
      <c r="C466" s="721"/>
      <c r="D466" s="722"/>
      <c r="E466" s="723"/>
      <c r="F466" s="725"/>
      <c r="G466" s="729" t="s">
        <v>679</v>
      </c>
      <c r="H466" s="732"/>
      <c r="I466" s="707" t="s">
        <v>531</v>
      </c>
      <c r="J466" s="692" t="s">
        <v>532</v>
      </c>
      <c r="K466" s="701"/>
      <c r="L466" s="696" t="s">
        <v>533</v>
      </c>
      <c r="M466" s="698">
        <v>0.6</v>
      </c>
      <c r="N466" s="40" t="s">
        <v>32</v>
      </c>
      <c r="O466" s="43">
        <v>0.1</v>
      </c>
      <c r="P466" s="44">
        <v>0.4</v>
      </c>
      <c r="Q466" s="44">
        <v>0.7</v>
      </c>
      <c r="R466" s="45">
        <v>1</v>
      </c>
      <c r="S466" s="5">
        <f t="shared" ref="S466" si="1708">SUM(O466:O466)*M466</f>
        <v>0.06</v>
      </c>
      <c r="T466" s="5">
        <f t="shared" ref="T466" si="1709">SUM(P466:P466)*M466</f>
        <v>0.24</v>
      </c>
      <c r="U466" s="5">
        <f t="shared" ref="U466" si="1710">SUM(Q466:Q466)*M466</f>
        <v>0.42</v>
      </c>
      <c r="V466" s="5">
        <f t="shared" ref="V466" si="1711">SUM(R466:R466)*M466</f>
        <v>0.6</v>
      </c>
      <c r="W466" s="6">
        <f t="shared" si="1693"/>
        <v>0.6</v>
      </c>
      <c r="X466" s="882">
        <f>+S467+S469</f>
        <v>0</v>
      </c>
      <c r="Y466" s="882">
        <f>+T467+T469</f>
        <v>0</v>
      </c>
      <c r="Z466" s="882">
        <f>+U467+U469</f>
        <v>0</v>
      </c>
      <c r="AA466" s="882">
        <f>+V467+V469</f>
        <v>0</v>
      </c>
      <c r="AB466" s="926">
        <f>MAX(X466:AA469)</f>
        <v>0</v>
      </c>
      <c r="AC466" s="980"/>
      <c r="AD466" s="989"/>
      <c r="AE466" s="101" t="str">
        <f t="shared" ref="AE466" si="1712">+IF(P467&gt;P466,"SUPERADA",IF(P467=P466,"EQUILIBRADA",IF(P467&lt;P466,"PARA MEJORAR")))</f>
        <v>PARA MEJORAR</v>
      </c>
      <c r="AF466" s="729"/>
      <c r="AG466" s="722"/>
      <c r="AH466" s="720"/>
      <c r="AI466" s="276"/>
      <c r="AJ466" s="67"/>
    </row>
    <row r="467" spans="1:36" s="68" customFormat="1" ht="24.95" customHeight="1" thickBot="1" x14ac:dyDescent="0.25">
      <c r="A467" s="718"/>
      <c r="B467" s="720"/>
      <c r="C467" s="721"/>
      <c r="D467" s="722"/>
      <c r="E467" s="723"/>
      <c r="F467" s="725"/>
      <c r="G467" s="730"/>
      <c r="H467" s="733"/>
      <c r="I467" s="708"/>
      <c r="J467" s="700"/>
      <c r="K467" s="702"/>
      <c r="L467" s="711"/>
      <c r="M467" s="712"/>
      <c r="N467" s="41" t="s">
        <v>34</v>
      </c>
      <c r="O467" s="46">
        <v>0</v>
      </c>
      <c r="P467" s="8">
        <v>0</v>
      </c>
      <c r="Q467" s="8">
        <v>0</v>
      </c>
      <c r="R467" s="9">
        <v>0</v>
      </c>
      <c r="S467" s="10">
        <f t="shared" ref="S467" si="1713">SUM(O467:O467)*M466</f>
        <v>0</v>
      </c>
      <c r="T467" s="10">
        <f t="shared" ref="T467" si="1714">SUM(P467:P467)*M466</f>
        <v>0</v>
      </c>
      <c r="U467" s="10">
        <f t="shared" ref="U467" si="1715">SUM(Q467:Q467)*M466</f>
        <v>0</v>
      </c>
      <c r="V467" s="10">
        <f t="shared" ref="V467" si="1716">SUM(R467:R467)*M466</f>
        <v>0</v>
      </c>
      <c r="W467" s="11">
        <f t="shared" si="1693"/>
        <v>0</v>
      </c>
      <c r="X467" s="884"/>
      <c r="Y467" s="884"/>
      <c r="Z467" s="884"/>
      <c r="AA467" s="884"/>
      <c r="AB467" s="927"/>
      <c r="AC467" s="980"/>
      <c r="AD467" s="989"/>
      <c r="AE467" s="103"/>
      <c r="AF467" s="730"/>
      <c r="AG467" s="722"/>
      <c r="AH467" s="720"/>
      <c r="AI467" s="276"/>
      <c r="AJ467" s="67"/>
    </row>
    <row r="468" spans="1:36" s="68" customFormat="1" ht="24.95" customHeight="1" x14ac:dyDescent="0.2">
      <c r="A468" s="718"/>
      <c r="B468" s="720"/>
      <c r="C468" s="721"/>
      <c r="D468" s="722"/>
      <c r="E468" s="723"/>
      <c r="F468" s="725"/>
      <c r="G468" s="730"/>
      <c r="H468" s="733"/>
      <c r="I468" s="708"/>
      <c r="J468" s="700"/>
      <c r="K468" s="702"/>
      <c r="L468" s="711" t="s">
        <v>534</v>
      </c>
      <c r="M468" s="712">
        <v>0.4</v>
      </c>
      <c r="N468" s="40" t="s">
        <v>32</v>
      </c>
      <c r="O468" s="43">
        <v>0.1</v>
      </c>
      <c r="P468" s="44">
        <v>0.4</v>
      </c>
      <c r="Q468" s="44">
        <v>0.7</v>
      </c>
      <c r="R468" s="45">
        <v>1</v>
      </c>
      <c r="S468" s="5">
        <f t="shared" ref="S468" si="1717">SUM(O468:O468)*M468</f>
        <v>4.0000000000000008E-2</v>
      </c>
      <c r="T468" s="5">
        <f t="shared" ref="T468" si="1718">SUM(P468:P468)*M468</f>
        <v>0.16000000000000003</v>
      </c>
      <c r="U468" s="5">
        <f t="shared" ref="U468" si="1719">SUM(Q468:Q468)*M468</f>
        <v>0.27999999999999997</v>
      </c>
      <c r="V468" s="5">
        <f t="shared" ref="V468" si="1720">SUM(R468:R468)*M468</f>
        <v>0.4</v>
      </c>
      <c r="W468" s="6">
        <f t="shared" si="1693"/>
        <v>0.4</v>
      </c>
      <c r="X468" s="884"/>
      <c r="Y468" s="884"/>
      <c r="Z468" s="884"/>
      <c r="AA468" s="884"/>
      <c r="AB468" s="927"/>
      <c r="AC468" s="980"/>
      <c r="AD468" s="989"/>
      <c r="AE468" s="101" t="str">
        <f t="shared" ref="AE468" si="1721">+IF(P469&gt;P468,"SUPERADA",IF(P469=P468,"EQUILIBRADA",IF(P469&lt;P468,"PARA MEJORAR")))</f>
        <v>PARA MEJORAR</v>
      </c>
      <c r="AF468" s="730"/>
      <c r="AG468" s="722"/>
      <c r="AH468" s="720"/>
      <c r="AI468" s="276"/>
      <c r="AJ468" s="67"/>
    </row>
    <row r="469" spans="1:36" s="68" customFormat="1" ht="24.95" customHeight="1" thickBot="1" x14ac:dyDescent="0.25">
      <c r="A469" s="718"/>
      <c r="B469" s="720"/>
      <c r="C469" s="721"/>
      <c r="D469" s="722"/>
      <c r="E469" s="723"/>
      <c r="F469" s="725"/>
      <c r="G469" s="731"/>
      <c r="H469" s="734"/>
      <c r="I469" s="735"/>
      <c r="J469" s="693"/>
      <c r="K469" s="703"/>
      <c r="L469" s="697"/>
      <c r="M469" s="699"/>
      <c r="N469" s="41" t="s">
        <v>34</v>
      </c>
      <c r="O469" s="46">
        <v>0</v>
      </c>
      <c r="P469" s="8">
        <v>0</v>
      </c>
      <c r="Q469" s="8">
        <v>0</v>
      </c>
      <c r="R469" s="9">
        <v>0</v>
      </c>
      <c r="S469" s="10">
        <f t="shared" ref="S469" si="1722">SUM(O469:O469)*M468</f>
        <v>0</v>
      </c>
      <c r="T469" s="10">
        <f t="shared" ref="T469" si="1723">SUM(P469:P469)*M468</f>
        <v>0</v>
      </c>
      <c r="U469" s="10">
        <f t="shared" ref="U469" si="1724">SUM(Q469:Q469)*M468</f>
        <v>0</v>
      </c>
      <c r="V469" s="10">
        <f t="shared" ref="V469" si="1725">SUM(R469:R469)*M468</f>
        <v>0</v>
      </c>
      <c r="W469" s="11">
        <f t="shared" si="1693"/>
        <v>0</v>
      </c>
      <c r="X469" s="883"/>
      <c r="Y469" s="883"/>
      <c r="Z469" s="883"/>
      <c r="AA469" s="883"/>
      <c r="AB469" s="965"/>
      <c r="AC469" s="980"/>
      <c r="AD469" s="989"/>
      <c r="AE469" s="103"/>
      <c r="AF469" s="731"/>
      <c r="AG469" s="722"/>
      <c r="AH469" s="720"/>
      <c r="AI469" s="276"/>
      <c r="AJ469" s="67"/>
    </row>
    <row r="470" spans="1:36" s="68" customFormat="1" ht="24.95" customHeight="1" x14ac:dyDescent="0.2">
      <c r="A470" s="718"/>
      <c r="B470" s="720"/>
      <c r="C470" s="721"/>
      <c r="D470" s="722"/>
      <c r="E470" s="723"/>
      <c r="F470" s="725"/>
      <c r="G470" s="726" t="s">
        <v>535</v>
      </c>
      <c r="H470" s="73"/>
      <c r="I470" s="700" t="s">
        <v>536</v>
      </c>
      <c r="J470" s="700" t="s">
        <v>537</v>
      </c>
      <c r="K470" s="74"/>
      <c r="L470" s="762" t="s">
        <v>538</v>
      </c>
      <c r="M470" s="763">
        <v>0.2</v>
      </c>
      <c r="N470" s="4" t="s">
        <v>32</v>
      </c>
      <c r="O470" s="43">
        <v>1</v>
      </c>
      <c r="P470" s="44">
        <v>1</v>
      </c>
      <c r="Q470" s="44">
        <v>1</v>
      </c>
      <c r="R470" s="45">
        <v>1</v>
      </c>
      <c r="S470" s="5">
        <f t="shared" ref="S470" si="1726">SUM(O470:O470)*M470</f>
        <v>0.2</v>
      </c>
      <c r="T470" s="5">
        <f t="shared" ref="T470" si="1727">SUM(P470:P470)*M470</f>
        <v>0.2</v>
      </c>
      <c r="U470" s="5">
        <f t="shared" ref="U470" si="1728">SUM(Q470:Q470)*M470</f>
        <v>0.2</v>
      </c>
      <c r="V470" s="5">
        <f t="shared" ref="V470" si="1729">SUM(R470:R470)*M470</f>
        <v>0.2</v>
      </c>
      <c r="W470" s="6">
        <f t="shared" si="1693"/>
        <v>0.2</v>
      </c>
      <c r="X470" s="884">
        <f>+S471+S473+S475</f>
        <v>0</v>
      </c>
      <c r="Y470" s="884">
        <f>+T471+T473+T475</f>
        <v>0</v>
      </c>
      <c r="Z470" s="884">
        <f>+U471+U473+U475</f>
        <v>0</v>
      </c>
      <c r="AA470" s="884">
        <f>+V471+V473+V475</f>
        <v>0</v>
      </c>
      <c r="AB470" s="927">
        <f>MAX(X470:AA475)</f>
        <v>0</v>
      </c>
      <c r="AC470" s="980"/>
      <c r="AD470" s="989"/>
      <c r="AE470" s="101" t="str">
        <f t="shared" ref="AE470" si="1730">+IF(P471&gt;P470,"SUPERADA",IF(P471=P470,"EQUILIBRADA",IF(P471&lt;P470,"PARA MEJORAR")))</f>
        <v>PARA MEJORAR</v>
      </c>
      <c r="AF470" s="726"/>
      <c r="AG470" s="722"/>
      <c r="AH470" s="720"/>
      <c r="AI470" s="276"/>
      <c r="AJ470" s="67"/>
    </row>
    <row r="471" spans="1:36" s="68" customFormat="1" ht="24.95" customHeight="1" thickBot="1" x14ac:dyDescent="0.25">
      <c r="A471" s="718"/>
      <c r="B471" s="720"/>
      <c r="C471" s="721"/>
      <c r="D471" s="722"/>
      <c r="E471" s="723"/>
      <c r="F471" s="725"/>
      <c r="G471" s="726"/>
      <c r="H471" s="73"/>
      <c r="I471" s="700"/>
      <c r="J471" s="700"/>
      <c r="K471" s="74"/>
      <c r="L471" s="711"/>
      <c r="M471" s="764"/>
      <c r="N471" s="7" t="s">
        <v>34</v>
      </c>
      <c r="O471" s="46">
        <v>0</v>
      </c>
      <c r="P471" s="8">
        <v>0</v>
      </c>
      <c r="Q471" s="8">
        <v>0</v>
      </c>
      <c r="R471" s="9">
        <v>0</v>
      </c>
      <c r="S471" s="10">
        <f t="shared" ref="S471" si="1731">SUM(O471:O471)*M470</f>
        <v>0</v>
      </c>
      <c r="T471" s="10">
        <f t="shared" ref="T471" si="1732">SUM(P471:P471)*M470</f>
        <v>0</v>
      </c>
      <c r="U471" s="10">
        <f t="shared" ref="U471" si="1733">SUM(Q471:Q471)*M470</f>
        <v>0</v>
      </c>
      <c r="V471" s="10">
        <f t="shared" ref="V471" si="1734">SUM(R471:R471)*M470</f>
        <v>0</v>
      </c>
      <c r="W471" s="11">
        <f t="shared" si="1693"/>
        <v>0</v>
      </c>
      <c r="X471" s="884"/>
      <c r="Y471" s="884"/>
      <c r="Z471" s="884"/>
      <c r="AA471" s="884"/>
      <c r="AB471" s="927"/>
      <c r="AC471" s="980"/>
      <c r="AD471" s="989"/>
      <c r="AE471" s="103"/>
      <c r="AF471" s="726"/>
      <c r="AG471" s="722"/>
      <c r="AH471" s="720"/>
      <c r="AI471" s="276"/>
      <c r="AJ471" s="67"/>
    </row>
    <row r="472" spans="1:36" s="68" customFormat="1" ht="24.95" customHeight="1" x14ac:dyDescent="0.2">
      <c r="A472" s="718"/>
      <c r="B472" s="720"/>
      <c r="C472" s="721"/>
      <c r="D472" s="722"/>
      <c r="E472" s="723"/>
      <c r="F472" s="725"/>
      <c r="G472" s="726"/>
      <c r="H472" s="748"/>
      <c r="I472" s="700"/>
      <c r="J472" s="700"/>
      <c r="K472" s="765"/>
      <c r="L472" s="711" t="s">
        <v>539</v>
      </c>
      <c r="M472" s="764">
        <v>0.4</v>
      </c>
      <c r="N472" s="4" t="s">
        <v>32</v>
      </c>
      <c r="O472" s="43">
        <v>0</v>
      </c>
      <c r="P472" s="44">
        <v>0.25</v>
      </c>
      <c r="Q472" s="44">
        <v>0.5</v>
      </c>
      <c r="R472" s="45">
        <v>1</v>
      </c>
      <c r="S472" s="5">
        <f t="shared" ref="S472" si="1735">SUM(O472:O472)*M472</f>
        <v>0</v>
      </c>
      <c r="T472" s="5">
        <f t="shared" ref="T472" si="1736">SUM(P472:P472)*M472</f>
        <v>0.1</v>
      </c>
      <c r="U472" s="5">
        <f t="shared" ref="U472" si="1737">SUM(Q472:Q472)*M472</f>
        <v>0.2</v>
      </c>
      <c r="V472" s="5">
        <f t="shared" ref="V472" si="1738">SUM(R472:R472)*M472</f>
        <v>0.4</v>
      </c>
      <c r="W472" s="6">
        <f t="shared" si="1693"/>
        <v>0.4</v>
      </c>
      <c r="X472" s="884"/>
      <c r="Y472" s="884"/>
      <c r="Z472" s="884"/>
      <c r="AA472" s="884"/>
      <c r="AB472" s="927"/>
      <c r="AC472" s="980"/>
      <c r="AD472" s="989"/>
      <c r="AE472" s="101" t="str">
        <f t="shared" ref="AE472" si="1739">+IF(P473&gt;P472,"SUPERADA",IF(P473=P472,"EQUILIBRADA",IF(P473&lt;P472,"PARA MEJORAR")))</f>
        <v>PARA MEJORAR</v>
      </c>
      <c r="AF472" s="726"/>
      <c r="AG472" s="722"/>
      <c r="AH472" s="720"/>
      <c r="AI472" s="276"/>
      <c r="AJ472" s="67"/>
    </row>
    <row r="473" spans="1:36" s="68" customFormat="1" ht="24.95" customHeight="1" thickBot="1" x14ac:dyDescent="0.25">
      <c r="A473" s="718"/>
      <c r="B473" s="720"/>
      <c r="C473" s="721"/>
      <c r="D473" s="722"/>
      <c r="E473" s="723"/>
      <c r="F473" s="725"/>
      <c r="G473" s="726"/>
      <c r="H473" s="748"/>
      <c r="I473" s="700"/>
      <c r="J473" s="700"/>
      <c r="K473" s="765"/>
      <c r="L473" s="711"/>
      <c r="M473" s="764"/>
      <c r="N473" s="7" t="s">
        <v>34</v>
      </c>
      <c r="O473" s="46">
        <v>0</v>
      </c>
      <c r="P473" s="8">
        <v>0</v>
      </c>
      <c r="Q473" s="8">
        <v>0</v>
      </c>
      <c r="R473" s="9">
        <v>0</v>
      </c>
      <c r="S473" s="10">
        <f t="shared" ref="S473" si="1740">SUM(O473:O473)*M472</f>
        <v>0</v>
      </c>
      <c r="T473" s="10">
        <f t="shared" ref="T473" si="1741">SUM(P473:P473)*M472</f>
        <v>0</v>
      </c>
      <c r="U473" s="10">
        <f t="shared" ref="U473" si="1742">SUM(Q473:Q473)*M472</f>
        <v>0</v>
      </c>
      <c r="V473" s="10">
        <f t="shared" ref="V473" si="1743">SUM(R473:R473)*M472</f>
        <v>0</v>
      </c>
      <c r="W473" s="11">
        <f t="shared" si="1693"/>
        <v>0</v>
      </c>
      <c r="X473" s="884"/>
      <c r="Y473" s="884"/>
      <c r="Z473" s="884"/>
      <c r="AA473" s="884"/>
      <c r="AB473" s="927"/>
      <c r="AC473" s="980"/>
      <c r="AD473" s="989"/>
      <c r="AE473" s="103"/>
      <c r="AF473" s="726"/>
      <c r="AG473" s="722"/>
      <c r="AH473" s="720"/>
      <c r="AI473" s="276"/>
      <c r="AJ473" s="67"/>
    </row>
    <row r="474" spans="1:36" s="68" customFormat="1" ht="24.95" customHeight="1" x14ac:dyDescent="0.2">
      <c r="A474" s="718"/>
      <c r="B474" s="720"/>
      <c r="C474" s="721"/>
      <c r="D474" s="722"/>
      <c r="E474" s="723"/>
      <c r="F474" s="725"/>
      <c r="G474" s="726"/>
      <c r="H474" s="748"/>
      <c r="I474" s="700"/>
      <c r="J474" s="700"/>
      <c r="K474" s="765"/>
      <c r="L474" s="711" t="s">
        <v>540</v>
      </c>
      <c r="M474" s="764">
        <v>0.25</v>
      </c>
      <c r="N474" s="4" t="s">
        <v>32</v>
      </c>
      <c r="O474" s="43">
        <v>0</v>
      </c>
      <c r="P474" s="44">
        <v>0.25</v>
      </c>
      <c r="Q474" s="44">
        <v>0.5</v>
      </c>
      <c r="R474" s="45">
        <v>1</v>
      </c>
      <c r="S474" s="5">
        <f t="shared" ref="S474" si="1744">SUM(O474:O474)*M474</f>
        <v>0</v>
      </c>
      <c r="T474" s="5">
        <f t="shared" ref="T474" si="1745">SUM(P474:P474)*M474</f>
        <v>6.25E-2</v>
      </c>
      <c r="U474" s="5">
        <f t="shared" ref="U474" si="1746">SUM(Q474:Q474)*M474</f>
        <v>0.125</v>
      </c>
      <c r="V474" s="5">
        <f t="shared" ref="V474" si="1747">SUM(R474:R474)*M474</f>
        <v>0.25</v>
      </c>
      <c r="W474" s="6">
        <f t="shared" si="1693"/>
        <v>0.25</v>
      </c>
      <c r="X474" s="884"/>
      <c r="Y474" s="884"/>
      <c r="Z474" s="884"/>
      <c r="AA474" s="884"/>
      <c r="AB474" s="927"/>
      <c r="AC474" s="980"/>
      <c r="AD474" s="989"/>
      <c r="AE474" s="101" t="str">
        <f t="shared" ref="AE474" si="1748">+IF(P475&gt;P474,"SUPERADA",IF(P475=P474,"EQUILIBRADA",IF(P475&lt;P474,"PARA MEJORAR")))</f>
        <v>PARA MEJORAR</v>
      </c>
      <c r="AF474" s="726"/>
      <c r="AG474" s="722"/>
      <c r="AH474" s="720"/>
      <c r="AI474" s="276"/>
      <c r="AJ474" s="67"/>
    </row>
    <row r="475" spans="1:36" s="68" customFormat="1" ht="24.95" customHeight="1" thickBot="1" x14ac:dyDescent="0.25">
      <c r="A475" s="718"/>
      <c r="B475" s="720"/>
      <c r="C475" s="721"/>
      <c r="D475" s="722"/>
      <c r="E475" s="723"/>
      <c r="F475" s="725"/>
      <c r="G475" s="726"/>
      <c r="H475" s="748"/>
      <c r="I475" s="700"/>
      <c r="J475" s="700"/>
      <c r="K475" s="765"/>
      <c r="L475" s="766"/>
      <c r="M475" s="767"/>
      <c r="N475" s="18" t="s">
        <v>34</v>
      </c>
      <c r="O475" s="46">
        <v>0</v>
      </c>
      <c r="P475" s="8">
        <v>0</v>
      </c>
      <c r="Q475" s="8">
        <v>0</v>
      </c>
      <c r="R475" s="9">
        <v>0</v>
      </c>
      <c r="S475" s="10">
        <f t="shared" ref="S475" si="1749">SUM(O475:O475)*M474</f>
        <v>0</v>
      </c>
      <c r="T475" s="10">
        <f t="shared" ref="T475" si="1750">SUM(P475:P475)*M474</f>
        <v>0</v>
      </c>
      <c r="U475" s="10">
        <f t="shared" ref="U475" si="1751">SUM(Q475:Q475)*M474</f>
        <v>0</v>
      </c>
      <c r="V475" s="10">
        <f t="shared" ref="V475" si="1752">SUM(R475:R475)*M474</f>
        <v>0</v>
      </c>
      <c r="W475" s="11">
        <f t="shared" si="1693"/>
        <v>0</v>
      </c>
      <c r="X475" s="884"/>
      <c r="Y475" s="884"/>
      <c r="Z475" s="884"/>
      <c r="AA475" s="884"/>
      <c r="AB475" s="927"/>
      <c r="AC475" s="980"/>
      <c r="AD475" s="989"/>
      <c r="AE475" s="103"/>
      <c r="AF475" s="726"/>
      <c r="AG475" s="722"/>
      <c r="AH475" s="720"/>
      <c r="AI475" s="276"/>
      <c r="AJ475" s="67"/>
    </row>
    <row r="476" spans="1:36" s="68" customFormat="1" ht="24.95" customHeight="1" x14ac:dyDescent="0.2">
      <c r="A476" s="718"/>
      <c r="B476" s="720"/>
      <c r="C476" s="736"/>
      <c r="D476" s="738" t="s">
        <v>541</v>
      </c>
      <c r="E476" s="740"/>
      <c r="F476" s="742" t="s">
        <v>542</v>
      </c>
      <c r="G476" s="745" t="s">
        <v>543</v>
      </c>
      <c r="H476" s="690"/>
      <c r="I476" s="749" t="s">
        <v>544</v>
      </c>
      <c r="J476" s="749" t="s">
        <v>545</v>
      </c>
      <c r="K476" s="694"/>
      <c r="L476" s="696" t="s">
        <v>546</v>
      </c>
      <c r="M476" s="698">
        <v>0.6</v>
      </c>
      <c r="N476" s="40" t="s">
        <v>32</v>
      </c>
      <c r="O476" s="43">
        <v>0.1</v>
      </c>
      <c r="P476" s="44">
        <v>0.3</v>
      </c>
      <c r="Q476" s="44">
        <v>0.6</v>
      </c>
      <c r="R476" s="45">
        <v>1</v>
      </c>
      <c r="S476" s="5">
        <f t="shared" ref="S476" si="1753">SUM(O476:O476)*M476</f>
        <v>0.06</v>
      </c>
      <c r="T476" s="5">
        <f t="shared" ref="T476" si="1754">SUM(P476:P476)*M476</f>
        <v>0.18</v>
      </c>
      <c r="U476" s="5">
        <f t="shared" ref="U476" si="1755">SUM(Q476:Q476)*M476</f>
        <v>0.36</v>
      </c>
      <c r="V476" s="5">
        <f t="shared" ref="V476" si="1756">SUM(R476:R476)*M476</f>
        <v>0.6</v>
      </c>
      <c r="W476" s="6">
        <f t="shared" si="1693"/>
        <v>0.6</v>
      </c>
      <c r="X476" s="885">
        <f>+S477+S479</f>
        <v>0</v>
      </c>
      <c r="Y476" s="885">
        <f>+T477+T479</f>
        <v>0</v>
      </c>
      <c r="Z476" s="885">
        <f>+U477+U479</f>
        <v>0</v>
      </c>
      <c r="AA476" s="885">
        <f>+V477+V479</f>
        <v>0</v>
      </c>
      <c r="AB476" s="938">
        <f>MAX(X476:AA479)</f>
        <v>0</v>
      </c>
      <c r="AC476" s="980"/>
      <c r="AD476" s="989"/>
      <c r="AE476" s="101" t="str">
        <f t="shared" ref="AE476" si="1757">+IF(P477&gt;P476,"SUPERADA",IF(P477=P476,"EQUILIBRADA",IF(P477&lt;P476,"PARA MEJORAR")))</f>
        <v>PARA MEJORAR</v>
      </c>
      <c r="AF476" s="745"/>
      <c r="AG476" s="738"/>
      <c r="AH476" s="720"/>
      <c r="AI476" s="276"/>
      <c r="AJ476" s="67"/>
    </row>
    <row r="477" spans="1:36" s="68" customFormat="1" ht="24.95" customHeight="1" thickBot="1" x14ac:dyDescent="0.25">
      <c r="A477" s="718"/>
      <c r="B477" s="720"/>
      <c r="C477" s="721"/>
      <c r="D477" s="722"/>
      <c r="E477" s="723"/>
      <c r="F477" s="743"/>
      <c r="G477" s="746"/>
      <c r="H477" s="748"/>
      <c r="I477" s="750"/>
      <c r="J477" s="750"/>
      <c r="K477" s="765"/>
      <c r="L477" s="711"/>
      <c r="M477" s="712"/>
      <c r="N477" s="41" t="s">
        <v>34</v>
      </c>
      <c r="O477" s="46">
        <v>0</v>
      </c>
      <c r="P477" s="8">
        <v>0</v>
      </c>
      <c r="Q477" s="8">
        <v>0</v>
      </c>
      <c r="R477" s="9">
        <v>0</v>
      </c>
      <c r="S477" s="10">
        <f t="shared" ref="S477" si="1758">SUM(O477:O477)*M476</f>
        <v>0</v>
      </c>
      <c r="T477" s="10">
        <f t="shared" ref="T477" si="1759">SUM(P477:P477)*M476</f>
        <v>0</v>
      </c>
      <c r="U477" s="10">
        <f t="shared" ref="U477" si="1760">SUM(Q477:Q477)*M476</f>
        <v>0</v>
      </c>
      <c r="V477" s="10">
        <f t="shared" ref="V477" si="1761">SUM(R477:R477)*M476</f>
        <v>0</v>
      </c>
      <c r="W477" s="11">
        <f t="shared" si="1693"/>
        <v>0</v>
      </c>
      <c r="X477" s="886"/>
      <c r="Y477" s="886"/>
      <c r="Z477" s="886"/>
      <c r="AA477" s="886"/>
      <c r="AB477" s="939"/>
      <c r="AC477" s="980"/>
      <c r="AD477" s="989"/>
      <c r="AE477" s="103"/>
      <c r="AF477" s="746"/>
      <c r="AG477" s="722"/>
      <c r="AH477" s="720"/>
      <c r="AI477" s="276"/>
      <c r="AJ477" s="67"/>
    </row>
    <row r="478" spans="1:36" s="68" customFormat="1" ht="24.95" customHeight="1" x14ac:dyDescent="0.2">
      <c r="A478" s="718"/>
      <c r="B478" s="720"/>
      <c r="C478" s="721"/>
      <c r="D478" s="722"/>
      <c r="E478" s="723"/>
      <c r="F478" s="743"/>
      <c r="G478" s="746"/>
      <c r="H478" s="748"/>
      <c r="I478" s="750"/>
      <c r="J478" s="750"/>
      <c r="K478" s="765"/>
      <c r="L478" s="711" t="s">
        <v>547</v>
      </c>
      <c r="M478" s="712">
        <v>0.4</v>
      </c>
      <c r="N478" s="40" t="s">
        <v>32</v>
      </c>
      <c r="O478" s="43">
        <v>0.25</v>
      </c>
      <c r="P478" s="44">
        <v>0.5</v>
      </c>
      <c r="Q478" s="44">
        <v>0.75</v>
      </c>
      <c r="R478" s="45">
        <v>1</v>
      </c>
      <c r="S478" s="5">
        <f t="shared" ref="S478" si="1762">SUM(O478:O478)*M478</f>
        <v>0.1</v>
      </c>
      <c r="T478" s="5">
        <f t="shared" ref="T478" si="1763">SUM(P478:P478)*M478</f>
        <v>0.2</v>
      </c>
      <c r="U478" s="5">
        <f t="shared" ref="U478" si="1764">SUM(Q478:Q478)*M478</f>
        <v>0.30000000000000004</v>
      </c>
      <c r="V478" s="5">
        <f t="shared" ref="V478" si="1765">SUM(R478:R478)*M478</f>
        <v>0.4</v>
      </c>
      <c r="W478" s="6">
        <f t="shared" si="1693"/>
        <v>0.4</v>
      </c>
      <c r="X478" s="886"/>
      <c r="Y478" s="886"/>
      <c r="Z478" s="886"/>
      <c r="AA478" s="886"/>
      <c r="AB478" s="939"/>
      <c r="AC478" s="980"/>
      <c r="AD478" s="989"/>
      <c r="AE478" s="101" t="str">
        <f t="shared" ref="AE478" si="1766">+IF(P479&gt;P478,"SUPERADA",IF(P479=P478,"EQUILIBRADA",IF(P479&lt;P478,"PARA MEJORAR")))</f>
        <v>PARA MEJORAR</v>
      </c>
      <c r="AF478" s="746"/>
      <c r="AG478" s="722"/>
      <c r="AH478" s="720"/>
      <c r="AI478" s="276"/>
      <c r="AJ478" s="67"/>
    </row>
    <row r="479" spans="1:36" s="68" customFormat="1" ht="24.95" customHeight="1" thickBot="1" x14ac:dyDescent="0.25">
      <c r="A479" s="718"/>
      <c r="B479" s="720"/>
      <c r="C479" s="737"/>
      <c r="D479" s="739"/>
      <c r="E479" s="741"/>
      <c r="F479" s="744"/>
      <c r="G479" s="747"/>
      <c r="H479" s="691"/>
      <c r="I479" s="751"/>
      <c r="J479" s="751"/>
      <c r="K479" s="695"/>
      <c r="L479" s="697"/>
      <c r="M479" s="699"/>
      <c r="N479" s="41" t="s">
        <v>34</v>
      </c>
      <c r="O479" s="46">
        <v>0</v>
      </c>
      <c r="P479" s="8">
        <v>0</v>
      </c>
      <c r="Q479" s="8">
        <v>0</v>
      </c>
      <c r="R479" s="9">
        <v>0</v>
      </c>
      <c r="S479" s="10">
        <f t="shared" ref="S479" si="1767">SUM(O479:O479)*M478</f>
        <v>0</v>
      </c>
      <c r="T479" s="10">
        <f t="shared" ref="T479" si="1768">SUM(P479:P479)*M478</f>
        <v>0</v>
      </c>
      <c r="U479" s="10">
        <f t="shared" ref="U479" si="1769">SUM(Q479:Q479)*M478</f>
        <v>0</v>
      </c>
      <c r="V479" s="10">
        <f t="shared" ref="V479" si="1770">SUM(R479:R479)*M478</f>
        <v>0</v>
      </c>
      <c r="W479" s="11">
        <f t="shared" si="1693"/>
        <v>0</v>
      </c>
      <c r="X479" s="887"/>
      <c r="Y479" s="887"/>
      <c r="Z479" s="887"/>
      <c r="AA479" s="887"/>
      <c r="AB479" s="940"/>
      <c r="AC479" s="980"/>
      <c r="AD479" s="989"/>
      <c r="AE479" s="103"/>
      <c r="AF479" s="747"/>
      <c r="AG479" s="739"/>
      <c r="AH479" s="720"/>
      <c r="AI479" s="276"/>
      <c r="AJ479" s="67"/>
    </row>
    <row r="480" spans="1:36" s="68" customFormat="1" ht="24.95" customHeight="1" x14ac:dyDescent="0.2">
      <c r="A480" s="718"/>
      <c r="B480" s="720"/>
      <c r="C480" s="736"/>
      <c r="D480" s="738" t="s">
        <v>548</v>
      </c>
      <c r="E480" s="740"/>
      <c r="F480" s="752" t="s">
        <v>549</v>
      </c>
      <c r="G480" s="745" t="s">
        <v>550</v>
      </c>
      <c r="H480" s="690"/>
      <c r="I480" s="753" t="s">
        <v>551</v>
      </c>
      <c r="J480" s="768" t="s">
        <v>552</v>
      </c>
      <c r="K480" s="771"/>
      <c r="L480" s="774" t="s">
        <v>553</v>
      </c>
      <c r="M480" s="776">
        <v>0.1</v>
      </c>
      <c r="N480" s="40" t="s">
        <v>32</v>
      </c>
      <c r="O480" s="43">
        <v>0.1</v>
      </c>
      <c r="P480" s="44">
        <v>0.5</v>
      </c>
      <c r="Q480" s="44">
        <v>1</v>
      </c>
      <c r="R480" s="45">
        <v>1</v>
      </c>
      <c r="S480" s="5">
        <f t="shared" ref="S480" si="1771">SUM(O480:O480)*M480</f>
        <v>1.0000000000000002E-2</v>
      </c>
      <c r="T480" s="5">
        <f t="shared" ref="T480" si="1772">SUM(P480:P480)*M480</f>
        <v>0.05</v>
      </c>
      <c r="U480" s="5">
        <f t="shared" ref="U480" si="1773">SUM(Q480:Q480)*M480</f>
        <v>0.1</v>
      </c>
      <c r="V480" s="5">
        <f t="shared" ref="V480" si="1774">SUM(R480:R480)*M480</f>
        <v>0.1</v>
      </c>
      <c r="W480" s="6">
        <f t="shared" si="1693"/>
        <v>0.1</v>
      </c>
      <c r="X480" s="885">
        <f>+S483+S485+S481+S487</f>
        <v>0</v>
      </c>
      <c r="Y480" s="885">
        <f>+T483+T485+T481+T487</f>
        <v>0</v>
      </c>
      <c r="Z480" s="885">
        <f>+U483+U485+U481+U487</f>
        <v>0</v>
      </c>
      <c r="AA480" s="885">
        <f>+V483+V485+V481+V487</f>
        <v>0</v>
      </c>
      <c r="AB480" s="938">
        <f>MAX(X480:AA487)</f>
        <v>0</v>
      </c>
      <c r="AC480" s="980"/>
      <c r="AD480" s="989"/>
      <c r="AE480" s="101" t="str">
        <f t="shared" ref="AE480" si="1775">+IF(P481&gt;P480,"SUPERADA",IF(P481=P480,"EQUILIBRADA",IF(P481&lt;P480,"PARA MEJORAR")))</f>
        <v>PARA MEJORAR</v>
      </c>
      <c r="AF480" s="745"/>
      <c r="AG480" s="738"/>
      <c r="AH480" s="720"/>
      <c r="AI480" s="276"/>
      <c r="AJ480" s="67"/>
    </row>
    <row r="481" spans="1:36" s="68" customFormat="1" ht="24.95" customHeight="1" thickBot="1" x14ac:dyDescent="0.25">
      <c r="A481" s="718"/>
      <c r="B481" s="720"/>
      <c r="C481" s="721"/>
      <c r="D481" s="722"/>
      <c r="E481" s="723"/>
      <c r="F481" s="725"/>
      <c r="G481" s="746"/>
      <c r="H481" s="748"/>
      <c r="I481" s="754"/>
      <c r="J481" s="769"/>
      <c r="K481" s="772"/>
      <c r="L481" s="775"/>
      <c r="M481" s="777"/>
      <c r="N481" s="41" t="s">
        <v>34</v>
      </c>
      <c r="O481" s="46">
        <v>0</v>
      </c>
      <c r="P481" s="8">
        <v>0</v>
      </c>
      <c r="Q481" s="8">
        <v>0</v>
      </c>
      <c r="R481" s="9">
        <v>0</v>
      </c>
      <c r="S481" s="10">
        <f t="shared" ref="S481" si="1776">SUM(O481:O481)*M480</f>
        <v>0</v>
      </c>
      <c r="T481" s="10">
        <f t="shared" ref="T481" si="1777">SUM(P481:P481)*M480</f>
        <v>0</v>
      </c>
      <c r="U481" s="10">
        <f t="shared" ref="U481" si="1778">SUM(Q481:Q481)*M480</f>
        <v>0</v>
      </c>
      <c r="V481" s="10">
        <f t="shared" ref="V481" si="1779">SUM(R481:R481)*M480</f>
        <v>0</v>
      </c>
      <c r="W481" s="11">
        <f t="shared" si="1693"/>
        <v>0</v>
      </c>
      <c r="X481" s="886"/>
      <c r="Y481" s="886"/>
      <c r="Z481" s="886"/>
      <c r="AA481" s="886"/>
      <c r="AB481" s="939"/>
      <c r="AC481" s="980"/>
      <c r="AD481" s="989"/>
      <c r="AE481" s="103"/>
      <c r="AF481" s="746"/>
      <c r="AG481" s="722"/>
      <c r="AH481" s="720"/>
      <c r="AI481" s="276"/>
      <c r="AJ481" s="67"/>
    </row>
    <row r="482" spans="1:36" s="68" customFormat="1" ht="24.95" customHeight="1" x14ac:dyDescent="0.2">
      <c r="A482" s="718"/>
      <c r="B482" s="720"/>
      <c r="C482" s="721"/>
      <c r="D482" s="722"/>
      <c r="E482" s="723"/>
      <c r="F482" s="725"/>
      <c r="G482" s="746"/>
      <c r="H482" s="748"/>
      <c r="I482" s="754"/>
      <c r="J482" s="769"/>
      <c r="K482" s="772"/>
      <c r="L482" s="775" t="s">
        <v>554</v>
      </c>
      <c r="M482" s="777">
        <v>0.2</v>
      </c>
      <c r="N482" s="40" t="s">
        <v>32</v>
      </c>
      <c r="O482" s="43">
        <v>0.1</v>
      </c>
      <c r="P482" s="44">
        <v>0.2</v>
      </c>
      <c r="Q482" s="44">
        <v>0.5</v>
      </c>
      <c r="R482" s="45">
        <v>1</v>
      </c>
      <c r="S482" s="5">
        <f t="shared" ref="S482" si="1780">SUM(O482:O482)*M482</f>
        <v>2.0000000000000004E-2</v>
      </c>
      <c r="T482" s="5">
        <f t="shared" ref="T482" si="1781">SUM(P482:P482)*M482</f>
        <v>4.0000000000000008E-2</v>
      </c>
      <c r="U482" s="5">
        <f t="shared" ref="U482" si="1782">SUM(Q482:Q482)*M482</f>
        <v>0.1</v>
      </c>
      <c r="V482" s="5">
        <f t="shared" ref="V482" si="1783">SUM(R482:R482)*M482</f>
        <v>0.2</v>
      </c>
      <c r="W482" s="6">
        <f t="shared" si="1693"/>
        <v>0.2</v>
      </c>
      <c r="X482" s="886"/>
      <c r="Y482" s="886"/>
      <c r="Z482" s="886"/>
      <c r="AA482" s="886"/>
      <c r="AB482" s="939"/>
      <c r="AC482" s="980"/>
      <c r="AD482" s="989"/>
      <c r="AE482" s="101" t="str">
        <f t="shared" ref="AE482" si="1784">+IF(P483&gt;P482,"SUPERADA",IF(P483=P482,"EQUILIBRADA",IF(P483&lt;P482,"PARA MEJORAR")))</f>
        <v>PARA MEJORAR</v>
      </c>
      <c r="AF482" s="746"/>
      <c r="AG482" s="722"/>
      <c r="AH482" s="720"/>
      <c r="AI482" s="276"/>
      <c r="AJ482" s="67"/>
    </row>
    <row r="483" spans="1:36" s="68" customFormat="1" ht="24.95" customHeight="1" thickBot="1" x14ac:dyDescent="0.25">
      <c r="A483" s="718"/>
      <c r="B483" s="720"/>
      <c r="C483" s="721"/>
      <c r="D483" s="722"/>
      <c r="E483" s="723"/>
      <c r="F483" s="725"/>
      <c r="G483" s="746"/>
      <c r="H483" s="748"/>
      <c r="I483" s="754"/>
      <c r="J483" s="769"/>
      <c r="K483" s="772"/>
      <c r="L483" s="775"/>
      <c r="M483" s="777"/>
      <c r="N483" s="41" t="s">
        <v>34</v>
      </c>
      <c r="O483" s="46">
        <v>0</v>
      </c>
      <c r="P483" s="8">
        <v>0</v>
      </c>
      <c r="Q483" s="8">
        <v>0</v>
      </c>
      <c r="R483" s="9">
        <v>0</v>
      </c>
      <c r="S483" s="10">
        <f t="shared" ref="S483" si="1785">SUM(O483:O483)*M482</f>
        <v>0</v>
      </c>
      <c r="T483" s="10">
        <f t="shared" ref="T483" si="1786">SUM(P483:P483)*M482</f>
        <v>0</v>
      </c>
      <c r="U483" s="10">
        <f t="shared" ref="U483" si="1787">SUM(Q483:Q483)*M482</f>
        <v>0</v>
      </c>
      <c r="V483" s="10">
        <f t="shared" ref="V483" si="1788">SUM(R483:R483)*M482</f>
        <v>0</v>
      </c>
      <c r="W483" s="11">
        <f t="shared" si="1693"/>
        <v>0</v>
      </c>
      <c r="X483" s="886"/>
      <c r="Y483" s="886"/>
      <c r="Z483" s="886"/>
      <c r="AA483" s="886"/>
      <c r="AB483" s="939"/>
      <c r="AC483" s="980"/>
      <c r="AD483" s="989"/>
      <c r="AE483" s="103"/>
      <c r="AF483" s="746"/>
      <c r="AG483" s="722"/>
      <c r="AH483" s="720"/>
      <c r="AI483" s="276"/>
      <c r="AJ483" s="67"/>
    </row>
    <row r="484" spans="1:36" s="68" customFormat="1" ht="24.95" customHeight="1" x14ac:dyDescent="0.2">
      <c r="A484" s="718"/>
      <c r="B484" s="720"/>
      <c r="C484" s="721"/>
      <c r="D484" s="722"/>
      <c r="E484" s="723"/>
      <c r="F484" s="725"/>
      <c r="G484" s="746"/>
      <c r="H484" s="748"/>
      <c r="I484" s="754"/>
      <c r="J484" s="769"/>
      <c r="K484" s="772"/>
      <c r="L484" s="775" t="s">
        <v>555</v>
      </c>
      <c r="M484" s="777">
        <v>0.2</v>
      </c>
      <c r="N484" s="40" t="s">
        <v>32</v>
      </c>
      <c r="O484" s="43">
        <v>0</v>
      </c>
      <c r="P484" s="44">
        <v>0</v>
      </c>
      <c r="Q484" s="44">
        <v>0.3</v>
      </c>
      <c r="R484" s="45">
        <v>1</v>
      </c>
      <c r="S484" s="5">
        <f t="shared" ref="S484" si="1789">SUM(O484:O484)*M484</f>
        <v>0</v>
      </c>
      <c r="T484" s="5">
        <f t="shared" ref="T484" si="1790">SUM(P484:P484)*M484</f>
        <v>0</v>
      </c>
      <c r="U484" s="5">
        <f t="shared" ref="U484" si="1791">SUM(Q484:Q484)*M484</f>
        <v>0.06</v>
      </c>
      <c r="V484" s="5">
        <f t="shared" ref="V484" si="1792">SUM(R484:R484)*M484</f>
        <v>0.2</v>
      </c>
      <c r="W484" s="6">
        <f t="shared" si="1693"/>
        <v>0.2</v>
      </c>
      <c r="X484" s="886"/>
      <c r="Y484" s="886"/>
      <c r="Z484" s="886"/>
      <c r="AA484" s="886"/>
      <c r="AB484" s="939"/>
      <c r="AC484" s="980"/>
      <c r="AD484" s="989"/>
      <c r="AE484" s="101" t="str">
        <f t="shared" ref="AE484" si="1793">+IF(P485&gt;P484,"SUPERADA",IF(P485=P484,"EQUILIBRADA",IF(P485&lt;P484,"PARA MEJORAR")))</f>
        <v>EQUILIBRADA</v>
      </c>
      <c r="AF484" s="746"/>
      <c r="AG484" s="722"/>
      <c r="AH484" s="720"/>
      <c r="AI484" s="276"/>
      <c r="AJ484" s="67"/>
    </row>
    <row r="485" spans="1:36" s="68" customFormat="1" ht="24.95" customHeight="1" thickBot="1" x14ac:dyDescent="0.25">
      <c r="A485" s="718"/>
      <c r="B485" s="720"/>
      <c r="C485" s="721"/>
      <c r="D485" s="722"/>
      <c r="E485" s="723"/>
      <c r="F485" s="725"/>
      <c r="G485" s="746"/>
      <c r="H485" s="748"/>
      <c r="I485" s="754"/>
      <c r="J485" s="769"/>
      <c r="K485" s="772"/>
      <c r="L485" s="775"/>
      <c r="M485" s="777"/>
      <c r="N485" s="41" t="s">
        <v>34</v>
      </c>
      <c r="O485" s="46">
        <v>0</v>
      </c>
      <c r="P485" s="8">
        <v>0</v>
      </c>
      <c r="Q485" s="8">
        <v>0</v>
      </c>
      <c r="R485" s="9">
        <v>0</v>
      </c>
      <c r="S485" s="10">
        <f t="shared" ref="S485" si="1794">SUM(O485:O485)*M484</f>
        <v>0</v>
      </c>
      <c r="T485" s="10">
        <f t="shared" ref="T485" si="1795">SUM(P485:P485)*M484</f>
        <v>0</v>
      </c>
      <c r="U485" s="10">
        <f t="shared" ref="U485" si="1796">SUM(Q485:Q485)*M484</f>
        <v>0</v>
      </c>
      <c r="V485" s="10">
        <f t="shared" ref="V485" si="1797">SUM(R485:R485)*M484</f>
        <v>0</v>
      </c>
      <c r="W485" s="11">
        <f t="shared" si="1693"/>
        <v>0</v>
      </c>
      <c r="X485" s="886"/>
      <c r="Y485" s="886"/>
      <c r="Z485" s="886"/>
      <c r="AA485" s="886"/>
      <c r="AB485" s="939"/>
      <c r="AC485" s="980"/>
      <c r="AD485" s="989"/>
      <c r="AE485" s="103"/>
      <c r="AF485" s="746"/>
      <c r="AG485" s="722"/>
      <c r="AH485" s="720"/>
      <c r="AI485" s="276"/>
      <c r="AJ485" s="67"/>
    </row>
    <row r="486" spans="1:36" s="68" customFormat="1" ht="24.95" customHeight="1" x14ac:dyDescent="0.2">
      <c r="A486" s="718"/>
      <c r="B486" s="720"/>
      <c r="C486" s="721"/>
      <c r="D486" s="722"/>
      <c r="E486" s="723"/>
      <c r="F486" s="725"/>
      <c r="G486" s="746"/>
      <c r="H486" s="748"/>
      <c r="I486" s="754"/>
      <c r="J486" s="769"/>
      <c r="K486" s="772"/>
      <c r="L486" s="775" t="s">
        <v>556</v>
      </c>
      <c r="M486" s="777">
        <v>0.5</v>
      </c>
      <c r="N486" s="40" t="s">
        <v>32</v>
      </c>
      <c r="O486" s="43">
        <v>0.1</v>
      </c>
      <c r="P486" s="44">
        <v>0.3</v>
      </c>
      <c r="Q486" s="44">
        <v>0.6</v>
      </c>
      <c r="R486" s="45">
        <v>1</v>
      </c>
      <c r="S486" s="5">
        <f t="shared" ref="S486" si="1798">SUM(O486:O486)*M486</f>
        <v>0.05</v>
      </c>
      <c r="T486" s="5">
        <f t="shared" ref="T486" si="1799">SUM(P486:P486)*M486</f>
        <v>0.15</v>
      </c>
      <c r="U486" s="5">
        <f t="shared" ref="U486" si="1800">SUM(Q486:Q486)*M486</f>
        <v>0.3</v>
      </c>
      <c r="V486" s="5">
        <f t="shared" ref="V486" si="1801">SUM(R486:R486)*M486</f>
        <v>0.5</v>
      </c>
      <c r="W486" s="6">
        <f t="shared" si="1693"/>
        <v>0.5</v>
      </c>
      <c r="X486" s="886"/>
      <c r="Y486" s="886"/>
      <c r="Z486" s="886"/>
      <c r="AA486" s="886"/>
      <c r="AB486" s="939"/>
      <c r="AC486" s="980"/>
      <c r="AD486" s="989"/>
      <c r="AE486" s="101" t="str">
        <f t="shared" ref="AE486" si="1802">+IF(P487&gt;P486,"SUPERADA",IF(P487=P486,"EQUILIBRADA",IF(P487&lt;P486,"PARA MEJORAR")))</f>
        <v>PARA MEJORAR</v>
      </c>
      <c r="AF486" s="746"/>
      <c r="AG486" s="722"/>
      <c r="AH486" s="720"/>
      <c r="AI486" s="276"/>
      <c r="AJ486" s="67"/>
    </row>
    <row r="487" spans="1:36" s="68" customFormat="1" ht="24.95" customHeight="1" thickBot="1" x14ac:dyDescent="0.25">
      <c r="A487" s="718"/>
      <c r="B487" s="720"/>
      <c r="C487" s="737"/>
      <c r="D487" s="739"/>
      <c r="E487" s="741"/>
      <c r="F487" s="780"/>
      <c r="G487" s="747"/>
      <c r="H487" s="691"/>
      <c r="I487" s="755"/>
      <c r="J487" s="770"/>
      <c r="K487" s="773"/>
      <c r="L487" s="778"/>
      <c r="M487" s="779"/>
      <c r="N487" s="41" t="s">
        <v>34</v>
      </c>
      <c r="O487" s="46">
        <v>0</v>
      </c>
      <c r="P487" s="8">
        <v>0</v>
      </c>
      <c r="Q487" s="8">
        <v>0</v>
      </c>
      <c r="R487" s="9">
        <v>0</v>
      </c>
      <c r="S487" s="10">
        <f t="shared" ref="S487" si="1803">SUM(O487:O487)*M486</f>
        <v>0</v>
      </c>
      <c r="T487" s="10">
        <f t="shared" ref="T487" si="1804">SUM(P487:P487)*M486</f>
        <v>0</v>
      </c>
      <c r="U487" s="10">
        <f t="shared" ref="U487" si="1805">SUM(Q487:Q487)*M486</f>
        <v>0</v>
      </c>
      <c r="V487" s="10">
        <f t="shared" ref="V487" si="1806">SUM(R487:R487)*M486</f>
        <v>0</v>
      </c>
      <c r="W487" s="11">
        <f t="shared" si="1693"/>
        <v>0</v>
      </c>
      <c r="X487" s="887"/>
      <c r="Y487" s="887"/>
      <c r="Z487" s="887"/>
      <c r="AA487" s="887"/>
      <c r="AB487" s="940"/>
      <c r="AC487" s="980"/>
      <c r="AD487" s="989"/>
      <c r="AE487" s="103"/>
      <c r="AF487" s="747"/>
      <c r="AG487" s="739"/>
      <c r="AH487" s="720"/>
      <c r="AI487" s="276"/>
      <c r="AJ487" s="67"/>
    </row>
    <row r="488" spans="1:36" s="68" customFormat="1" ht="24.95" customHeight="1" x14ac:dyDescent="0.2">
      <c r="A488" s="718"/>
      <c r="B488" s="720"/>
      <c r="C488" s="736"/>
      <c r="D488" s="738" t="s">
        <v>557</v>
      </c>
      <c r="E488" s="740"/>
      <c r="F488" s="752" t="s">
        <v>558</v>
      </c>
      <c r="G488" s="745" t="s">
        <v>559</v>
      </c>
      <c r="H488" s="690"/>
      <c r="I488" s="753" t="s">
        <v>560</v>
      </c>
      <c r="J488" s="753" t="s">
        <v>561</v>
      </c>
      <c r="K488" s="694"/>
      <c r="L488" s="696" t="s">
        <v>562</v>
      </c>
      <c r="M488" s="698">
        <v>0.7</v>
      </c>
      <c r="N488" s="40" t="s">
        <v>32</v>
      </c>
      <c r="O488" s="43">
        <v>0.25</v>
      </c>
      <c r="P488" s="44">
        <v>0.5</v>
      </c>
      <c r="Q488" s="44">
        <v>0.75</v>
      </c>
      <c r="R488" s="45">
        <v>1</v>
      </c>
      <c r="S488" s="5">
        <f t="shared" ref="S488" si="1807">SUM(O488:O488)*M488</f>
        <v>0.17499999999999999</v>
      </c>
      <c r="T488" s="5">
        <f t="shared" ref="T488" si="1808">SUM(P488:P488)*M488</f>
        <v>0.35</v>
      </c>
      <c r="U488" s="5">
        <f t="shared" ref="U488" si="1809">SUM(Q488:Q488)*M488</f>
        <v>0.52499999999999991</v>
      </c>
      <c r="V488" s="5">
        <f t="shared" ref="V488" si="1810">SUM(R488:R488)*M488</f>
        <v>0.7</v>
      </c>
      <c r="W488" s="6">
        <f t="shared" si="1693"/>
        <v>0.7</v>
      </c>
      <c r="X488" s="885">
        <f>+S489+S491</f>
        <v>0</v>
      </c>
      <c r="Y488" s="885">
        <f>+T489+T491</f>
        <v>0</v>
      </c>
      <c r="Z488" s="885">
        <f>+U489+U491</f>
        <v>0</v>
      </c>
      <c r="AA488" s="885">
        <f>+V489+V491</f>
        <v>0</v>
      </c>
      <c r="AB488" s="938">
        <f>MAX(X488:AA491)</f>
        <v>0</v>
      </c>
      <c r="AC488" s="980"/>
      <c r="AD488" s="989"/>
      <c r="AE488" s="101" t="str">
        <f t="shared" ref="AE488" si="1811">+IF(P489&gt;P488,"SUPERADA",IF(P489=P488,"EQUILIBRADA",IF(P489&lt;P488,"PARA MEJORAR")))</f>
        <v>PARA MEJORAR</v>
      </c>
      <c r="AF488" s="745"/>
      <c r="AG488" s="738"/>
      <c r="AH488" s="720"/>
      <c r="AI488" s="276"/>
      <c r="AJ488" s="67"/>
    </row>
    <row r="489" spans="1:36" s="68" customFormat="1" ht="24.95" customHeight="1" thickBot="1" x14ac:dyDescent="0.25">
      <c r="A489" s="718"/>
      <c r="B489" s="720"/>
      <c r="C489" s="721"/>
      <c r="D489" s="722"/>
      <c r="E489" s="723"/>
      <c r="F489" s="725"/>
      <c r="G489" s="746"/>
      <c r="H489" s="748"/>
      <c r="I489" s="754"/>
      <c r="J489" s="754"/>
      <c r="K489" s="765"/>
      <c r="L489" s="711"/>
      <c r="M489" s="712"/>
      <c r="N489" s="41" t="s">
        <v>34</v>
      </c>
      <c r="O489" s="46">
        <v>0</v>
      </c>
      <c r="P489" s="8">
        <v>0</v>
      </c>
      <c r="Q489" s="8">
        <v>0</v>
      </c>
      <c r="R489" s="9">
        <v>0</v>
      </c>
      <c r="S489" s="10">
        <f t="shared" ref="S489" si="1812">SUM(O489:O489)*M488</f>
        <v>0</v>
      </c>
      <c r="T489" s="10">
        <f t="shared" ref="T489" si="1813">SUM(P489:P489)*M488</f>
        <v>0</v>
      </c>
      <c r="U489" s="10">
        <f t="shared" ref="U489" si="1814">SUM(Q489:Q489)*M488</f>
        <v>0</v>
      </c>
      <c r="V489" s="10">
        <f t="shared" ref="V489" si="1815">SUM(R489:R489)*M488</f>
        <v>0</v>
      </c>
      <c r="W489" s="11">
        <f t="shared" si="1693"/>
        <v>0</v>
      </c>
      <c r="X489" s="886"/>
      <c r="Y489" s="886"/>
      <c r="Z489" s="886"/>
      <c r="AA489" s="886"/>
      <c r="AB489" s="939"/>
      <c r="AC489" s="980"/>
      <c r="AD489" s="989"/>
      <c r="AE489" s="103"/>
      <c r="AF489" s="746"/>
      <c r="AG489" s="722"/>
      <c r="AH489" s="720"/>
      <c r="AI489" s="276"/>
      <c r="AJ489" s="67"/>
    </row>
    <row r="490" spans="1:36" s="68" customFormat="1" ht="24.95" customHeight="1" x14ac:dyDescent="0.2">
      <c r="A490" s="718"/>
      <c r="B490" s="720"/>
      <c r="C490" s="721"/>
      <c r="D490" s="722"/>
      <c r="E490" s="723"/>
      <c r="F490" s="725"/>
      <c r="G490" s="746"/>
      <c r="H490" s="748"/>
      <c r="I490" s="754"/>
      <c r="J490" s="754"/>
      <c r="K490" s="765"/>
      <c r="L490" s="711" t="s">
        <v>563</v>
      </c>
      <c r="M490" s="712">
        <v>0.3</v>
      </c>
      <c r="N490" s="40" t="s">
        <v>32</v>
      </c>
      <c r="O490" s="43">
        <v>0.25</v>
      </c>
      <c r="P490" s="44">
        <v>0.5</v>
      </c>
      <c r="Q490" s="44">
        <v>0.75</v>
      </c>
      <c r="R490" s="45">
        <v>1</v>
      </c>
      <c r="S490" s="5">
        <f t="shared" ref="S490" si="1816">SUM(O490:O490)*M490</f>
        <v>7.4999999999999997E-2</v>
      </c>
      <c r="T490" s="5">
        <f t="shared" ref="T490" si="1817">SUM(P490:P490)*M490</f>
        <v>0.15</v>
      </c>
      <c r="U490" s="5">
        <f t="shared" ref="U490" si="1818">SUM(Q490:Q490)*M490</f>
        <v>0.22499999999999998</v>
      </c>
      <c r="V490" s="5">
        <f t="shared" ref="V490" si="1819">SUM(R490:R490)*M490</f>
        <v>0.3</v>
      </c>
      <c r="W490" s="6">
        <f t="shared" si="1693"/>
        <v>0.3</v>
      </c>
      <c r="X490" s="886"/>
      <c r="Y490" s="886"/>
      <c r="Z490" s="886"/>
      <c r="AA490" s="886"/>
      <c r="AB490" s="939"/>
      <c r="AC490" s="980"/>
      <c r="AD490" s="989"/>
      <c r="AE490" s="101" t="str">
        <f t="shared" ref="AE490" si="1820">+IF(P491&gt;P490,"SUPERADA",IF(P491=P490,"EQUILIBRADA",IF(P491&lt;P490,"PARA MEJORAR")))</f>
        <v>PARA MEJORAR</v>
      </c>
      <c r="AF490" s="746"/>
      <c r="AG490" s="722"/>
      <c r="AH490" s="720"/>
      <c r="AI490" s="276"/>
      <c r="AJ490" s="67"/>
    </row>
    <row r="491" spans="1:36" s="68" customFormat="1" ht="24.95" customHeight="1" thickBot="1" x14ac:dyDescent="0.25">
      <c r="A491" s="718"/>
      <c r="B491" s="720"/>
      <c r="C491" s="721"/>
      <c r="D491" s="722"/>
      <c r="E491" s="723"/>
      <c r="F491" s="725"/>
      <c r="G491" s="747"/>
      <c r="H491" s="691"/>
      <c r="I491" s="755"/>
      <c r="J491" s="755"/>
      <c r="K491" s="695"/>
      <c r="L491" s="697"/>
      <c r="M491" s="699"/>
      <c r="N491" s="41" t="s">
        <v>34</v>
      </c>
      <c r="O491" s="46">
        <v>0</v>
      </c>
      <c r="P491" s="8">
        <v>0</v>
      </c>
      <c r="Q491" s="8">
        <v>0</v>
      </c>
      <c r="R491" s="9">
        <v>0</v>
      </c>
      <c r="S491" s="10">
        <f t="shared" ref="S491" si="1821">SUM(O491:O491)*M490</f>
        <v>0</v>
      </c>
      <c r="T491" s="10">
        <f t="shared" ref="T491" si="1822">SUM(P491:P491)*M490</f>
        <v>0</v>
      </c>
      <c r="U491" s="10">
        <f t="shared" ref="U491" si="1823">SUM(Q491:Q491)*M490</f>
        <v>0</v>
      </c>
      <c r="V491" s="10">
        <f t="shared" ref="V491" si="1824">SUM(R491:R491)*M490</f>
        <v>0</v>
      </c>
      <c r="W491" s="11">
        <f t="shared" si="1693"/>
        <v>0</v>
      </c>
      <c r="X491" s="887"/>
      <c r="Y491" s="887"/>
      <c r="Z491" s="887"/>
      <c r="AA491" s="887"/>
      <c r="AB491" s="940"/>
      <c r="AC491" s="980"/>
      <c r="AD491" s="989"/>
      <c r="AE491" s="103"/>
      <c r="AF491" s="747"/>
      <c r="AG491" s="722"/>
      <c r="AH491" s="720"/>
      <c r="AI491" s="276"/>
      <c r="AJ491" s="67"/>
    </row>
    <row r="492" spans="1:36" s="68" customFormat="1" ht="24.95" customHeight="1" x14ac:dyDescent="0.2">
      <c r="A492" s="718"/>
      <c r="B492" s="720"/>
      <c r="C492" s="736"/>
      <c r="D492" s="738" t="s">
        <v>564</v>
      </c>
      <c r="E492" s="740"/>
      <c r="F492" s="752" t="s">
        <v>565</v>
      </c>
      <c r="G492" s="745" t="s">
        <v>565</v>
      </c>
      <c r="H492" s="690"/>
      <c r="I492" s="749" t="s">
        <v>566</v>
      </c>
      <c r="J492" s="749" t="s">
        <v>567</v>
      </c>
      <c r="K492" s="694"/>
      <c r="L492" s="696" t="s">
        <v>568</v>
      </c>
      <c r="M492" s="698">
        <v>0.15</v>
      </c>
      <c r="N492" s="40" t="s">
        <v>32</v>
      </c>
      <c r="O492" s="43">
        <v>1</v>
      </c>
      <c r="P492" s="44">
        <v>1</v>
      </c>
      <c r="Q492" s="44">
        <v>1</v>
      </c>
      <c r="R492" s="45">
        <v>1</v>
      </c>
      <c r="S492" s="5">
        <f t="shared" ref="S492" si="1825">SUM(O492:O492)*M492</f>
        <v>0.15</v>
      </c>
      <c r="T492" s="5">
        <f t="shared" ref="T492" si="1826">SUM(P492:P492)*M492</f>
        <v>0.15</v>
      </c>
      <c r="U492" s="5">
        <f t="shared" ref="U492" si="1827">SUM(Q492:Q492)*M492</f>
        <v>0.15</v>
      </c>
      <c r="V492" s="5">
        <f t="shared" ref="V492" si="1828">SUM(R492:R492)*M492</f>
        <v>0.15</v>
      </c>
      <c r="W492" s="6">
        <f t="shared" si="1693"/>
        <v>0.15</v>
      </c>
      <c r="X492" s="885">
        <f>+S493+S495+S497+S499</f>
        <v>0</v>
      </c>
      <c r="Y492" s="885">
        <f>+T493+T495+T497+T499</f>
        <v>0</v>
      </c>
      <c r="Z492" s="885">
        <f>+U493+U495+U497+U499</f>
        <v>0</v>
      </c>
      <c r="AA492" s="885">
        <f>+V493+V495+V497+V499</f>
        <v>0</v>
      </c>
      <c r="AB492" s="938">
        <f>MAX(X492:AA499)</f>
        <v>0</v>
      </c>
      <c r="AC492" s="980"/>
      <c r="AD492" s="989"/>
      <c r="AE492" s="101" t="str">
        <f t="shared" ref="AE492" si="1829">+IF(P493&gt;P492,"SUPERADA",IF(P493=P492,"EQUILIBRADA",IF(P493&lt;P492,"PARA MEJORAR")))</f>
        <v>PARA MEJORAR</v>
      </c>
      <c r="AF492" s="745"/>
      <c r="AG492" s="738"/>
      <c r="AH492" s="720"/>
      <c r="AI492" s="276"/>
      <c r="AJ492" s="67"/>
    </row>
    <row r="493" spans="1:36" s="68" customFormat="1" ht="24.95" customHeight="1" thickBot="1" x14ac:dyDescent="0.25">
      <c r="A493" s="718"/>
      <c r="B493" s="720"/>
      <c r="C493" s="721"/>
      <c r="D493" s="722"/>
      <c r="E493" s="723"/>
      <c r="F493" s="725"/>
      <c r="G493" s="746"/>
      <c r="H493" s="748"/>
      <c r="I493" s="750"/>
      <c r="J493" s="750"/>
      <c r="K493" s="765"/>
      <c r="L493" s="711"/>
      <c r="M493" s="712"/>
      <c r="N493" s="41" t="s">
        <v>34</v>
      </c>
      <c r="O493" s="46">
        <v>0</v>
      </c>
      <c r="P493" s="8">
        <v>0</v>
      </c>
      <c r="Q493" s="8">
        <v>0</v>
      </c>
      <c r="R493" s="9">
        <v>0</v>
      </c>
      <c r="S493" s="10">
        <f t="shared" ref="S493" si="1830">SUM(O493:O493)*M492</f>
        <v>0</v>
      </c>
      <c r="T493" s="10">
        <f t="shared" ref="T493" si="1831">SUM(P493:P493)*M492</f>
        <v>0</v>
      </c>
      <c r="U493" s="10">
        <f t="shared" ref="U493" si="1832">SUM(Q493:Q493)*M492</f>
        <v>0</v>
      </c>
      <c r="V493" s="10">
        <f t="shared" ref="V493" si="1833">SUM(R493:R493)*M492</f>
        <v>0</v>
      </c>
      <c r="W493" s="11">
        <f t="shared" si="1693"/>
        <v>0</v>
      </c>
      <c r="X493" s="886"/>
      <c r="Y493" s="886"/>
      <c r="Z493" s="886"/>
      <c r="AA493" s="886"/>
      <c r="AB493" s="939"/>
      <c r="AC493" s="980"/>
      <c r="AD493" s="989"/>
      <c r="AE493" s="103"/>
      <c r="AF493" s="746"/>
      <c r="AG493" s="722"/>
      <c r="AH493" s="720"/>
      <c r="AI493" s="276"/>
      <c r="AJ493" s="67"/>
    </row>
    <row r="494" spans="1:36" s="68" customFormat="1" ht="24.95" customHeight="1" x14ac:dyDescent="0.2">
      <c r="A494" s="718"/>
      <c r="B494" s="720"/>
      <c r="C494" s="721"/>
      <c r="D494" s="722"/>
      <c r="E494" s="723"/>
      <c r="F494" s="725"/>
      <c r="G494" s="746"/>
      <c r="H494" s="748"/>
      <c r="I494" s="750"/>
      <c r="J494" s="750"/>
      <c r="K494" s="765"/>
      <c r="L494" s="711" t="s">
        <v>569</v>
      </c>
      <c r="M494" s="712">
        <v>0.15</v>
      </c>
      <c r="N494" s="40" t="s">
        <v>32</v>
      </c>
      <c r="O494" s="43">
        <v>1</v>
      </c>
      <c r="P494" s="44">
        <v>1</v>
      </c>
      <c r="Q494" s="44">
        <v>1</v>
      </c>
      <c r="R494" s="45">
        <v>1</v>
      </c>
      <c r="S494" s="5">
        <f t="shared" ref="S494" si="1834">SUM(O494:O494)*M494</f>
        <v>0.15</v>
      </c>
      <c r="T494" s="5">
        <f t="shared" ref="T494" si="1835">SUM(P494:P494)*M494</f>
        <v>0.15</v>
      </c>
      <c r="U494" s="5">
        <f t="shared" ref="U494" si="1836">SUM(Q494:Q494)*M494</f>
        <v>0.15</v>
      </c>
      <c r="V494" s="5">
        <f t="shared" ref="V494" si="1837">SUM(R494:R494)*M494</f>
        <v>0.15</v>
      </c>
      <c r="W494" s="6">
        <f t="shared" si="1693"/>
        <v>0.15</v>
      </c>
      <c r="X494" s="886"/>
      <c r="Y494" s="886"/>
      <c r="Z494" s="886"/>
      <c r="AA494" s="886"/>
      <c r="AB494" s="939"/>
      <c r="AC494" s="980"/>
      <c r="AD494" s="989"/>
      <c r="AE494" s="101" t="str">
        <f t="shared" ref="AE494" si="1838">+IF(P495&gt;P494,"SUPERADA",IF(P495=P494,"EQUILIBRADA",IF(P495&lt;P494,"PARA MEJORAR")))</f>
        <v>PARA MEJORAR</v>
      </c>
      <c r="AF494" s="746"/>
      <c r="AG494" s="722"/>
      <c r="AH494" s="720"/>
      <c r="AI494" s="276"/>
      <c r="AJ494" s="67"/>
    </row>
    <row r="495" spans="1:36" s="68" customFormat="1" ht="24.95" customHeight="1" thickBot="1" x14ac:dyDescent="0.25">
      <c r="A495" s="718"/>
      <c r="B495" s="720"/>
      <c r="C495" s="721"/>
      <c r="D495" s="722"/>
      <c r="E495" s="723"/>
      <c r="F495" s="725"/>
      <c r="G495" s="746"/>
      <c r="H495" s="748"/>
      <c r="I495" s="750"/>
      <c r="J495" s="750"/>
      <c r="K495" s="765"/>
      <c r="L495" s="711"/>
      <c r="M495" s="712"/>
      <c r="N495" s="41" t="s">
        <v>34</v>
      </c>
      <c r="O495" s="46">
        <v>0</v>
      </c>
      <c r="P495" s="8">
        <v>0</v>
      </c>
      <c r="Q495" s="8">
        <v>0</v>
      </c>
      <c r="R495" s="9">
        <v>0</v>
      </c>
      <c r="S495" s="10">
        <f t="shared" ref="S495" si="1839">SUM(O495:O495)*M494</f>
        <v>0</v>
      </c>
      <c r="T495" s="10">
        <f t="shared" ref="T495" si="1840">SUM(P495:P495)*M494</f>
        <v>0</v>
      </c>
      <c r="U495" s="10">
        <f t="shared" ref="U495" si="1841">SUM(Q495:Q495)*M494</f>
        <v>0</v>
      </c>
      <c r="V495" s="10">
        <f t="shared" ref="V495" si="1842">SUM(R495:R495)*M494</f>
        <v>0</v>
      </c>
      <c r="W495" s="11">
        <f t="shared" si="1693"/>
        <v>0</v>
      </c>
      <c r="X495" s="886"/>
      <c r="Y495" s="886"/>
      <c r="Z495" s="886"/>
      <c r="AA495" s="886"/>
      <c r="AB495" s="939"/>
      <c r="AC495" s="980"/>
      <c r="AD495" s="989"/>
      <c r="AE495" s="103"/>
      <c r="AF495" s="746"/>
      <c r="AG495" s="722"/>
      <c r="AH495" s="720"/>
      <c r="AI495" s="276"/>
      <c r="AJ495" s="67"/>
    </row>
    <row r="496" spans="1:36" s="68" customFormat="1" ht="24.95" customHeight="1" x14ac:dyDescent="0.2">
      <c r="A496" s="718"/>
      <c r="B496" s="720"/>
      <c r="C496" s="721"/>
      <c r="D496" s="722"/>
      <c r="E496" s="723"/>
      <c r="F496" s="725"/>
      <c r="G496" s="746"/>
      <c r="H496" s="748"/>
      <c r="I496" s="750"/>
      <c r="J496" s="750"/>
      <c r="K496" s="765"/>
      <c r="L496" s="711" t="s">
        <v>570</v>
      </c>
      <c r="M496" s="712">
        <v>0.35</v>
      </c>
      <c r="N496" s="40" t="s">
        <v>32</v>
      </c>
      <c r="O496" s="43">
        <v>0</v>
      </c>
      <c r="P496" s="44">
        <v>0.5</v>
      </c>
      <c r="Q496" s="44">
        <v>0.75</v>
      </c>
      <c r="R496" s="45">
        <v>1</v>
      </c>
      <c r="S496" s="5">
        <f t="shared" ref="S496" si="1843">SUM(O496:O496)*M496</f>
        <v>0</v>
      </c>
      <c r="T496" s="5">
        <f t="shared" ref="T496" si="1844">SUM(P496:P496)*M496</f>
        <v>0.17499999999999999</v>
      </c>
      <c r="U496" s="5">
        <f t="shared" ref="U496" si="1845">SUM(Q496:Q496)*M496</f>
        <v>0.26249999999999996</v>
      </c>
      <c r="V496" s="5">
        <f t="shared" ref="V496" si="1846">SUM(R496:R496)*M496</f>
        <v>0.35</v>
      </c>
      <c r="W496" s="6">
        <f t="shared" si="1693"/>
        <v>0.35</v>
      </c>
      <c r="X496" s="886"/>
      <c r="Y496" s="886"/>
      <c r="Z496" s="886"/>
      <c r="AA496" s="886"/>
      <c r="AB496" s="939"/>
      <c r="AC496" s="980"/>
      <c r="AD496" s="989"/>
      <c r="AE496" s="101" t="str">
        <f t="shared" ref="AE496" si="1847">+IF(P497&gt;P496,"SUPERADA",IF(P497=P496,"EQUILIBRADA",IF(P497&lt;P496,"PARA MEJORAR")))</f>
        <v>PARA MEJORAR</v>
      </c>
      <c r="AF496" s="746"/>
      <c r="AG496" s="722"/>
      <c r="AH496" s="720"/>
      <c r="AI496" s="276"/>
      <c r="AJ496" s="67"/>
    </row>
    <row r="497" spans="1:36" s="68" customFormat="1" ht="24.95" customHeight="1" thickBot="1" x14ac:dyDescent="0.25">
      <c r="A497" s="718"/>
      <c r="B497" s="720"/>
      <c r="C497" s="721"/>
      <c r="D497" s="722"/>
      <c r="E497" s="723"/>
      <c r="F497" s="725"/>
      <c r="G497" s="746"/>
      <c r="H497" s="748"/>
      <c r="I497" s="750"/>
      <c r="J497" s="750"/>
      <c r="K497" s="765"/>
      <c r="L497" s="711"/>
      <c r="M497" s="712"/>
      <c r="N497" s="41" t="s">
        <v>34</v>
      </c>
      <c r="O497" s="46">
        <v>0</v>
      </c>
      <c r="P497" s="8">
        <v>0</v>
      </c>
      <c r="Q497" s="8">
        <v>0</v>
      </c>
      <c r="R497" s="9">
        <v>0</v>
      </c>
      <c r="S497" s="10">
        <f t="shared" ref="S497" si="1848">SUM(O497:O497)*M496</f>
        <v>0</v>
      </c>
      <c r="T497" s="10">
        <f t="shared" ref="T497" si="1849">SUM(P497:P497)*M496</f>
        <v>0</v>
      </c>
      <c r="U497" s="10">
        <f t="shared" ref="U497" si="1850">SUM(Q497:Q497)*M496</f>
        <v>0</v>
      </c>
      <c r="V497" s="10">
        <f t="shared" ref="V497" si="1851">SUM(R497:R497)*M496</f>
        <v>0</v>
      </c>
      <c r="W497" s="11">
        <f t="shared" si="1693"/>
        <v>0</v>
      </c>
      <c r="X497" s="886"/>
      <c r="Y497" s="886"/>
      <c r="Z497" s="886"/>
      <c r="AA497" s="886"/>
      <c r="AB497" s="939"/>
      <c r="AC497" s="980"/>
      <c r="AD497" s="989"/>
      <c r="AE497" s="103"/>
      <c r="AF497" s="746"/>
      <c r="AG497" s="722"/>
      <c r="AH497" s="720"/>
      <c r="AI497" s="276"/>
      <c r="AJ497" s="67"/>
    </row>
    <row r="498" spans="1:36" s="68" customFormat="1" ht="24.95" customHeight="1" x14ac:dyDescent="0.2">
      <c r="A498" s="718"/>
      <c r="B498" s="720"/>
      <c r="C498" s="721"/>
      <c r="D498" s="722"/>
      <c r="E498" s="723"/>
      <c r="F498" s="725"/>
      <c r="G498" s="746"/>
      <c r="H498" s="748"/>
      <c r="I498" s="750"/>
      <c r="J498" s="750"/>
      <c r="K498" s="765"/>
      <c r="L498" s="711" t="s">
        <v>571</v>
      </c>
      <c r="M498" s="712">
        <v>0.35</v>
      </c>
      <c r="N498" s="40" t="s">
        <v>32</v>
      </c>
      <c r="O498" s="43">
        <v>0</v>
      </c>
      <c r="P498" s="44">
        <v>0.5</v>
      </c>
      <c r="Q498" s="44">
        <v>0.75</v>
      </c>
      <c r="R498" s="45">
        <v>1</v>
      </c>
      <c r="S498" s="5">
        <f t="shared" ref="S498" si="1852">SUM(O498:O498)*M498</f>
        <v>0</v>
      </c>
      <c r="T498" s="5">
        <f t="shared" ref="T498" si="1853">SUM(P498:P498)*M498</f>
        <v>0.17499999999999999</v>
      </c>
      <c r="U498" s="5">
        <f t="shared" ref="U498" si="1854">SUM(Q498:Q498)*M498</f>
        <v>0.26249999999999996</v>
      </c>
      <c r="V498" s="5">
        <f t="shared" ref="V498" si="1855">SUM(R498:R498)*M498</f>
        <v>0.35</v>
      </c>
      <c r="W498" s="6">
        <f t="shared" si="1693"/>
        <v>0.35</v>
      </c>
      <c r="X498" s="886"/>
      <c r="Y498" s="886"/>
      <c r="Z498" s="886"/>
      <c r="AA498" s="886"/>
      <c r="AB498" s="939"/>
      <c r="AC498" s="980"/>
      <c r="AD498" s="989"/>
      <c r="AE498" s="101" t="str">
        <f t="shared" ref="AE498" si="1856">+IF(P499&gt;P498,"SUPERADA",IF(P499=P498,"EQUILIBRADA",IF(P499&lt;P498,"PARA MEJORAR")))</f>
        <v>PARA MEJORAR</v>
      </c>
      <c r="AF498" s="746"/>
      <c r="AG498" s="722"/>
      <c r="AH498" s="720"/>
      <c r="AI498" s="276"/>
      <c r="AJ498" s="67"/>
    </row>
    <row r="499" spans="1:36" s="68" customFormat="1" ht="24.95" customHeight="1" thickBot="1" x14ac:dyDescent="0.25">
      <c r="A499" s="718"/>
      <c r="B499" s="720"/>
      <c r="C499" s="737"/>
      <c r="D499" s="739"/>
      <c r="E499" s="741"/>
      <c r="F499" s="780"/>
      <c r="G499" s="747"/>
      <c r="H499" s="691"/>
      <c r="I499" s="751"/>
      <c r="J499" s="751"/>
      <c r="K499" s="695"/>
      <c r="L499" s="697"/>
      <c r="M499" s="699"/>
      <c r="N499" s="41" t="s">
        <v>34</v>
      </c>
      <c r="O499" s="46">
        <v>0</v>
      </c>
      <c r="P499" s="8">
        <v>0</v>
      </c>
      <c r="Q499" s="8">
        <v>0</v>
      </c>
      <c r="R499" s="9">
        <v>0</v>
      </c>
      <c r="S499" s="10">
        <f t="shared" ref="S499" si="1857">SUM(O499:O499)*M498</f>
        <v>0</v>
      </c>
      <c r="T499" s="10">
        <f t="shared" ref="T499" si="1858">SUM(P499:P499)*M498</f>
        <v>0</v>
      </c>
      <c r="U499" s="10">
        <f t="shared" ref="U499" si="1859">SUM(Q499:Q499)*M498</f>
        <v>0</v>
      </c>
      <c r="V499" s="10">
        <f t="shared" ref="V499" si="1860">SUM(R499:R499)*M498</f>
        <v>0</v>
      </c>
      <c r="W499" s="11">
        <f t="shared" si="1693"/>
        <v>0</v>
      </c>
      <c r="X499" s="887"/>
      <c r="Y499" s="887"/>
      <c r="Z499" s="887"/>
      <c r="AA499" s="887"/>
      <c r="AB499" s="940"/>
      <c r="AC499" s="980"/>
      <c r="AD499" s="989"/>
      <c r="AE499" s="103"/>
      <c r="AF499" s="747"/>
      <c r="AG499" s="739"/>
      <c r="AH499" s="720"/>
      <c r="AI499" s="276"/>
      <c r="AJ499" s="67"/>
    </row>
    <row r="500" spans="1:36" s="68" customFormat="1" ht="24.95" customHeight="1" x14ac:dyDescent="0.2">
      <c r="A500" s="718"/>
      <c r="B500" s="720"/>
      <c r="C500" s="721"/>
      <c r="D500" s="722"/>
      <c r="E500" s="723"/>
      <c r="F500" s="725"/>
      <c r="G500" s="745" t="s">
        <v>904</v>
      </c>
      <c r="H500" s="690"/>
      <c r="I500" s="753" t="s">
        <v>572</v>
      </c>
      <c r="J500" s="753" t="s">
        <v>573</v>
      </c>
      <c r="K500" s="694"/>
      <c r="L500" s="696" t="s">
        <v>574</v>
      </c>
      <c r="M500" s="698">
        <v>0.5</v>
      </c>
      <c r="N500" s="40" t="s">
        <v>32</v>
      </c>
      <c r="O500" s="43">
        <v>0.1</v>
      </c>
      <c r="P500" s="44">
        <v>0.3</v>
      </c>
      <c r="Q500" s="44">
        <v>0.6</v>
      </c>
      <c r="R500" s="45">
        <v>1</v>
      </c>
      <c r="S500" s="5">
        <f t="shared" ref="S500" si="1861">SUM(O500:O500)*M500</f>
        <v>0.05</v>
      </c>
      <c r="T500" s="5">
        <f t="shared" ref="T500" si="1862">SUM(P500:P500)*M500</f>
        <v>0.15</v>
      </c>
      <c r="U500" s="5">
        <f t="shared" ref="U500" si="1863">SUM(Q500:Q500)*M500</f>
        <v>0.3</v>
      </c>
      <c r="V500" s="5">
        <f t="shared" ref="V500" si="1864">SUM(R500:R500)*M500</f>
        <v>0.5</v>
      </c>
      <c r="W500" s="6">
        <f t="shared" si="1693"/>
        <v>0.5</v>
      </c>
      <c r="X500" s="885">
        <f>+S501+S503</f>
        <v>0</v>
      </c>
      <c r="Y500" s="885">
        <f>+T501+T503</f>
        <v>0</v>
      </c>
      <c r="Z500" s="885">
        <f>+U501+U503</f>
        <v>0</v>
      </c>
      <c r="AA500" s="885">
        <f>+V501+V503</f>
        <v>0</v>
      </c>
      <c r="AB500" s="938">
        <f>MAX(X500:AA503)</f>
        <v>0</v>
      </c>
      <c r="AC500" s="980"/>
      <c r="AD500" s="989"/>
      <c r="AE500" s="101" t="str">
        <f t="shared" ref="AE500" si="1865">+IF(P501&gt;P500,"SUPERADA",IF(P501=P500,"EQUILIBRADA",IF(P501&lt;P500,"PARA MEJORAR")))</f>
        <v>PARA MEJORAR</v>
      </c>
      <c r="AF500" s="745"/>
      <c r="AG500" s="722"/>
      <c r="AH500" s="720"/>
      <c r="AI500" s="276"/>
      <c r="AJ500" s="67"/>
    </row>
    <row r="501" spans="1:36" s="68" customFormat="1" ht="24.95" customHeight="1" thickBot="1" x14ac:dyDescent="0.25">
      <c r="A501" s="718"/>
      <c r="B501" s="720"/>
      <c r="C501" s="721"/>
      <c r="D501" s="722"/>
      <c r="E501" s="723"/>
      <c r="F501" s="725"/>
      <c r="G501" s="746"/>
      <c r="H501" s="748"/>
      <c r="I501" s="754"/>
      <c r="J501" s="754"/>
      <c r="K501" s="765"/>
      <c r="L501" s="711"/>
      <c r="M501" s="712"/>
      <c r="N501" s="41" t="s">
        <v>34</v>
      </c>
      <c r="O501" s="46">
        <v>0</v>
      </c>
      <c r="P501" s="8">
        <v>0</v>
      </c>
      <c r="Q501" s="8">
        <v>0</v>
      </c>
      <c r="R501" s="9">
        <v>0</v>
      </c>
      <c r="S501" s="10">
        <f t="shared" ref="S501" si="1866">SUM(O501:O501)*M500</f>
        <v>0</v>
      </c>
      <c r="T501" s="10">
        <f t="shared" ref="T501" si="1867">SUM(P501:P501)*M500</f>
        <v>0</v>
      </c>
      <c r="U501" s="10">
        <f t="shared" ref="U501" si="1868">SUM(Q501:Q501)*M500</f>
        <v>0</v>
      </c>
      <c r="V501" s="10">
        <f t="shared" ref="V501" si="1869">SUM(R501:R501)*M500</f>
        <v>0</v>
      </c>
      <c r="W501" s="11">
        <f t="shared" si="1693"/>
        <v>0</v>
      </c>
      <c r="X501" s="886"/>
      <c r="Y501" s="886"/>
      <c r="Z501" s="886"/>
      <c r="AA501" s="886"/>
      <c r="AB501" s="939"/>
      <c r="AC501" s="980"/>
      <c r="AD501" s="989"/>
      <c r="AE501" s="103"/>
      <c r="AF501" s="746"/>
      <c r="AG501" s="722"/>
      <c r="AH501" s="720"/>
      <c r="AI501" s="276"/>
      <c r="AJ501" s="67"/>
    </row>
    <row r="502" spans="1:36" s="68" customFormat="1" ht="24.95" customHeight="1" x14ac:dyDescent="0.2">
      <c r="A502" s="718"/>
      <c r="B502" s="720"/>
      <c r="C502" s="721"/>
      <c r="D502" s="722"/>
      <c r="E502" s="723"/>
      <c r="F502" s="725"/>
      <c r="G502" s="746"/>
      <c r="H502" s="748"/>
      <c r="I502" s="754"/>
      <c r="J502" s="754"/>
      <c r="K502" s="765"/>
      <c r="L502" s="711" t="s">
        <v>575</v>
      </c>
      <c r="M502" s="712">
        <v>0.5</v>
      </c>
      <c r="N502" s="40" t="s">
        <v>32</v>
      </c>
      <c r="O502" s="43">
        <v>0.1</v>
      </c>
      <c r="P502" s="44">
        <v>0.3</v>
      </c>
      <c r="Q502" s="44">
        <v>0.6</v>
      </c>
      <c r="R502" s="45">
        <v>1</v>
      </c>
      <c r="S502" s="5">
        <f t="shared" ref="S502" si="1870">SUM(O502:O502)*M502</f>
        <v>0.05</v>
      </c>
      <c r="T502" s="5">
        <f t="shared" ref="T502" si="1871">SUM(P502:P502)*M502</f>
        <v>0.15</v>
      </c>
      <c r="U502" s="5">
        <f t="shared" ref="U502" si="1872">SUM(Q502:Q502)*M502</f>
        <v>0.3</v>
      </c>
      <c r="V502" s="5">
        <f t="shared" ref="V502" si="1873">SUM(R502:R502)*M502</f>
        <v>0.5</v>
      </c>
      <c r="W502" s="6">
        <f t="shared" si="1693"/>
        <v>0.5</v>
      </c>
      <c r="X502" s="886"/>
      <c r="Y502" s="886"/>
      <c r="Z502" s="886"/>
      <c r="AA502" s="886"/>
      <c r="AB502" s="939"/>
      <c r="AC502" s="980"/>
      <c r="AD502" s="989"/>
      <c r="AE502" s="101" t="str">
        <f t="shared" ref="AE502" si="1874">+IF(P503&gt;P502,"SUPERADA",IF(P503=P502,"EQUILIBRADA",IF(P503&lt;P502,"PARA MEJORAR")))</f>
        <v>PARA MEJORAR</v>
      </c>
      <c r="AF502" s="746"/>
      <c r="AG502" s="722"/>
      <c r="AH502" s="720"/>
      <c r="AI502" s="276"/>
      <c r="AJ502" s="67"/>
    </row>
    <row r="503" spans="1:36" s="68" customFormat="1" ht="24.95" customHeight="1" thickBot="1" x14ac:dyDescent="0.25">
      <c r="A503" s="718"/>
      <c r="B503" s="720"/>
      <c r="C503" s="737"/>
      <c r="D503" s="739"/>
      <c r="E503" s="741"/>
      <c r="F503" s="780"/>
      <c r="G503" s="747"/>
      <c r="H503" s="691"/>
      <c r="I503" s="755"/>
      <c r="J503" s="755"/>
      <c r="K503" s="695"/>
      <c r="L503" s="697"/>
      <c r="M503" s="699"/>
      <c r="N503" s="41" t="s">
        <v>34</v>
      </c>
      <c r="O503" s="46">
        <v>0</v>
      </c>
      <c r="P503" s="8">
        <v>0</v>
      </c>
      <c r="Q503" s="8">
        <v>0</v>
      </c>
      <c r="R503" s="9">
        <v>0</v>
      </c>
      <c r="S503" s="10">
        <f t="shared" ref="S503" si="1875">SUM(O503:O503)*M502</f>
        <v>0</v>
      </c>
      <c r="T503" s="10">
        <f t="shared" ref="T503" si="1876">SUM(P503:P503)*M502</f>
        <v>0</v>
      </c>
      <c r="U503" s="10">
        <f t="shared" ref="U503" si="1877">SUM(Q503:Q503)*M502</f>
        <v>0</v>
      </c>
      <c r="V503" s="10">
        <f t="shared" ref="V503" si="1878">SUM(R503:R503)*M502</f>
        <v>0</v>
      </c>
      <c r="W503" s="11">
        <f t="shared" si="1693"/>
        <v>0</v>
      </c>
      <c r="X503" s="887"/>
      <c r="Y503" s="887"/>
      <c r="Z503" s="887"/>
      <c r="AA503" s="887"/>
      <c r="AB503" s="940"/>
      <c r="AC503" s="980"/>
      <c r="AD503" s="989"/>
      <c r="AE503" s="103"/>
      <c r="AF503" s="747"/>
      <c r="AG503" s="739"/>
      <c r="AH503" s="720"/>
      <c r="AI503" s="276"/>
      <c r="AJ503" s="67"/>
    </row>
    <row r="504" spans="1:36" s="68" customFormat="1" ht="24.95" customHeight="1" x14ac:dyDescent="0.2">
      <c r="A504" s="718"/>
      <c r="B504" s="720"/>
      <c r="C504" s="736"/>
      <c r="D504" s="738" t="s">
        <v>576</v>
      </c>
      <c r="E504" s="740"/>
      <c r="F504" s="752" t="s">
        <v>577</v>
      </c>
      <c r="G504" s="782" t="s">
        <v>577</v>
      </c>
      <c r="H504" s="785"/>
      <c r="I504" s="788" t="s">
        <v>578</v>
      </c>
      <c r="J504" s="791" t="s">
        <v>579</v>
      </c>
      <c r="K504" s="771"/>
      <c r="L504" s="774" t="s">
        <v>580</v>
      </c>
      <c r="M504" s="698">
        <v>0.1</v>
      </c>
      <c r="N504" s="40" t="s">
        <v>32</v>
      </c>
      <c r="O504" s="43">
        <v>0.1</v>
      </c>
      <c r="P504" s="44">
        <v>0.2</v>
      </c>
      <c r="Q504" s="44">
        <v>0.7</v>
      </c>
      <c r="R504" s="45">
        <v>1</v>
      </c>
      <c r="S504" s="5">
        <f t="shared" ref="S504" si="1879">SUM(O504:O504)*M504</f>
        <v>1.0000000000000002E-2</v>
      </c>
      <c r="T504" s="5">
        <f t="shared" ref="T504" si="1880">SUM(P504:P504)*M504</f>
        <v>2.0000000000000004E-2</v>
      </c>
      <c r="U504" s="5">
        <f t="shared" ref="U504" si="1881">SUM(Q504:Q504)*M504</f>
        <v>6.9999999999999993E-2</v>
      </c>
      <c r="V504" s="5">
        <f t="shared" ref="V504" si="1882">SUM(R504:R504)*M504</f>
        <v>0.1</v>
      </c>
      <c r="W504" s="6">
        <f t="shared" si="1693"/>
        <v>0.1</v>
      </c>
      <c r="X504" s="922">
        <f>+S505+S507+S509+S511+S513+S515+S517+S519</f>
        <v>0</v>
      </c>
      <c r="Y504" s="922">
        <f>+T505+T507+T509+T511+T513+T515+T517+T519</f>
        <v>0</v>
      </c>
      <c r="Z504" s="922">
        <f>+U505+U507+U509+U511+U513+U515+U517+U519</f>
        <v>0</v>
      </c>
      <c r="AA504" s="922">
        <f>+V505+V507+V509+V511+V513+V515+V517+V519</f>
        <v>0</v>
      </c>
      <c r="AB504" s="922">
        <f>MAX(X504:AA519)</f>
        <v>0</v>
      </c>
      <c r="AC504" s="980"/>
      <c r="AD504" s="985" t="s">
        <v>843</v>
      </c>
      <c r="AE504" s="101" t="str">
        <f t="shared" ref="AE504" si="1883">+IF(P505&gt;P504,"SUPERADA",IF(P505=P504,"EQUILIBRADA",IF(P505&lt;P504,"PARA MEJORAR")))</f>
        <v>PARA MEJORAR</v>
      </c>
      <c r="AF504" s="782"/>
      <c r="AG504" s="738"/>
      <c r="AH504" s="720"/>
      <c r="AI504" s="276"/>
      <c r="AJ504" s="67"/>
    </row>
    <row r="505" spans="1:36" s="68" customFormat="1" ht="24.95" customHeight="1" thickBot="1" x14ac:dyDescent="0.25">
      <c r="A505" s="718"/>
      <c r="B505" s="720"/>
      <c r="C505" s="721"/>
      <c r="D505" s="722"/>
      <c r="E505" s="723"/>
      <c r="F505" s="725"/>
      <c r="G505" s="783"/>
      <c r="H505" s="786"/>
      <c r="I505" s="789"/>
      <c r="J505" s="792"/>
      <c r="K505" s="772"/>
      <c r="L505" s="775"/>
      <c r="M505" s="712"/>
      <c r="N505" s="41" t="s">
        <v>34</v>
      </c>
      <c r="O505" s="46">
        <v>0</v>
      </c>
      <c r="P505" s="8">
        <v>0</v>
      </c>
      <c r="Q505" s="8">
        <v>0</v>
      </c>
      <c r="R505" s="9">
        <v>0</v>
      </c>
      <c r="S505" s="10">
        <f t="shared" ref="S505" si="1884">SUM(O505:O505)*M504</f>
        <v>0</v>
      </c>
      <c r="T505" s="10">
        <f t="shared" ref="T505" si="1885">SUM(P505:P505)*M504</f>
        <v>0</v>
      </c>
      <c r="U505" s="10">
        <f t="shared" ref="U505" si="1886">SUM(Q505:Q505)*M504</f>
        <v>0</v>
      </c>
      <c r="V505" s="10">
        <f t="shared" ref="V505" si="1887">SUM(R505:R505)*M504</f>
        <v>0</v>
      </c>
      <c r="W505" s="11">
        <f t="shared" si="1693"/>
        <v>0</v>
      </c>
      <c r="X505" s="923"/>
      <c r="Y505" s="923"/>
      <c r="Z505" s="923"/>
      <c r="AA505" s="923"/>
      <c r="AB505" s="923"/>
      <c r="AC505" s="980"/>
      <c r="AD505" s="986"/>
      <c r="AE505" s="103"/>
      <c r="AF505" s="783"/>
      <c r="AG505" s="722"/>
      <c r="AH505" s="720"/>
      <c r="AI505" s="276"/>
      <c r="AJ505" s="67"/>
    </row>
    <row r="506" spans="1:36" s="68" customFormat="1" ht="24.95" customHeight="1" x14ac:dyDescent="0.2">
      <c r="A506" s="718"/>
      <c r="B506" s="720"/>
      <c r="C506" s="721"/>
      <c r="D506" s="722"/>
      <c r="E506" s="723"/>
      <c r="F506" s="725"/>
      <c r="G506" s="783"/>
      <c r="H506" s="786"/>
      <c r="I506" s="789"/>
      <c r="J506" s="792"/>
      <c r="K506" s="772"/>
      <c r="L506" s="775" t="s">
        <v>581</v>
      </c>
      <c r="M506" s="712">
        <v>0.1</v>
      </c>
      <c r="N506" s="40" t="s">
        <v>32</v>
      </c>
      <c r="O506" s="43">
        <v>0.1</v>
      </c>
      <c r="P506" s="44">
        <v>0.2</v>
      </c>
      <c r="Q506" s="44">
        <v>0.7</v>
      </c>
      <c r="R506" s="45">
        <v>1</v>
      </c>
      <c r="S506" s="5">
        <f t="shared" ref="S506" si="1888">SUM(O506:O506)*M506</f>
        <v>1.0000000000000002E-2</v>
      </c>
      <c r="T506" s="5">
        <f t="shared" ref="T506" si="1889">SUM(P506:P506)*M506</f>
        <v>2.0000000000000004E-2</v>
      </c>
      <c r="U506" s="5">
        <f t="shared" ref="U506" si="1890">SUM(Q506:Q506)*M506</f>
        <v>6.9999999999999993E-2</v>
      </c>
      <c r="V506" s="5">
        <f t="shared" ref="V506" si="1891">SUM(R506:R506)*M506</f>
        <v>0.1</v>
      </c>
      <c r="W506" s="6">
        <f t="shared" si="1693"/>
        <v>0.1</v>
      </c>
      <c r="X506" s="923"/>
      <c r="Y506" s="923"/>
      <c r="Z506" s="923"/>
      <c r="AA506" s="923"/>
      <c r="AB506" s="923"/>
      <c r="AC506" s="980"/>
      <c r="AD506" s="986"/>
      <c r="AE506" s="101" t="str">
        <f t="shared" ref="AE506" si="1892">+IF(P507&gt;P506,"SUPERADA",IF(P507=P506,"EQUILIBRADA",IF(P507&lt;P506,"PARA MEJORAR")))</f>
        <v>PARA MEJORAR</v>
      </c>
      <c r="AF506" s="783"/>
      <c r="AG506" s="722"/>
      <c r="AH506" s="720"/>
      <c r="AI506" s="276"/>
      <c r="AJ506" s="67"/>
    </row>
    <row r="507" spans="1:36" s="68" customFormat="1" ht="24.95" customHeight="1" thickBot="1" x14ac:dyDescent="0.25">
      <c r="A507" s="718"/>
      <c r="B507" s="720"/>
      <c r="C507" s="721"/>
      <c r="D507" s="722"/>
      <c r="E507" s="723"/>
      <c r="F507" s="725"/>
      <c r="G507" s="783"/>
      <c r="H507" s="786"/>
      <c r="I507" s="789"/>
      <c r="J507" s="792"/>
      <c r="K507" s="772"/>
      <c r="L507" s="775"/>
      <c r="M507" s="712"/>
      <c r="N507" s="41" t="s">
        <v>34</v>
      </c>
      <c r="O507" s="46">
        <v>0</v>
      </c>
      <c r="P507" s="8">
        <v>0</v>
      </c>
      <c r="Q507" s="8">
        <v>0</v>
      </c>
      <c r="R507" s="9">
        <v>0</v>
      </c>
      <c r="S507" s="10">
        <f t="shared" ref="S507" si="1893">SUM(O507:O507)*M506</f>
        <v>0</v>
      </c>
      <c r="T507" s="10">
        <f t="shared" ref="T507" si="1894">SUM(P507:P507)*M506</f>
        <v>0</v>
      </c>
      <c r="U507" s="10">
        <f t="shared" ref="U507" si="1895">SUM(Q507:Q507)*M506</f>
        <v>0</v>
      </c>
      <c r="V507" s="10">
        <f t="shared" ref="V507" si="1896">SUM(R507:R507)*M506</f>
        <v>0</v>
      </c>
      <c r="W507" s="11">
        <f t="shared" si="1693"/>
        <v>0</v>
      </c>
      <c r="X507" s="923"/>
      <c r="Y507" s="923"/>
      <c r="Z507" s="923"/>
      <c r="AA507" s="923"/>
      <c r="AB507" s="923"/>
      <c r="AC507" s="980"/>
      <c r="AD507" s="986"/>
      <c r="AE507" s="103"/>
      <c r="AF507" s="783"/>
      <c r="AG507" s="722"/>
      <c r="AH507" s="720"/>
      <c r="AI507" s="276"/>
      <c r="AJ507" s="67"/>
    </row>
    <row r="508" spans="1:36" s="68" customFormat="1" ht="30" customHeight="1" x14ac:dyDescent="0.2">
      <c r="A508" s="718"/>
      <c r="B508" s="720"/>
      <c r="C508" s="721"/>
      <c r="D508" s="722"/>
      <c r="E508" s="723"/>
      <c r="F508" s="725"/>
      <c r="G508" s="783"/>
      <c r="H508" s="786"/>
      <c r="I508" s="789"/>
      <c r="J508" s="792"/>
      <c r="K508" s="772"/>
      <c r="L508" s="775" t="s">
        <v>582</v>
      </c>
      <c r="M508" s="712">
        <v>0.05</v>
      </c>
      <c r="N508" s="40" t="s">
        <v>32</v>
      </c>
      <c r="O508" s="43">
        <v>0.1</v>
      </c>
      <c r="P508" s="44">
        <v>0.2</v>
      </c>
      <c r="Q508" s="44">
        <v>0.7</v>
      </c>
      <c r="R508" s="45">
        <v>1</v>
      </c>
      <c r="S508" s="5">
        <f t="shared" ref="S508" si="1897">SUM(O508:O508)*M508</f>
        <v>5.000000000000001E-3</v>
      </c>
      <c r="T508" s="5">
        <f t="shared" ref="T508" si="1898">SUM(P508:P508)*M508</f>
        <v>1.0000000000000002E-2</v>
      </c>
      <c r="U508" s="5">
        <f t="shared" ref="U508" si="1899">SUM(Q508:Q508)*M508</f>
        <v>3.4999999999999996E-2</v>
      </c>
      <c r="V508" s="5">
        <f t="shared" ref="V508" si="1900">SUM(R508:R508)*M508</f>
        <v>0.05</v>
      </c>
      <c r="W508" s="6">
        <f t="shared" ref="W508:W571" si="1901">MAX(S508:V508)</f>
        <v>0.05</v>
      </c>
      <c r="X508" s="923"/>
      <c r="Y508" s="923"/>
      <c r="Z508" s="923"/>
      <c r="AA508" s="923"/>
      <c r="AB508" s="923"/>
      <c r="AC508" s="980"/>
      <c r="AD508" s="986"/>
      <c r="AE508" s="101" t="str">
        <f t="shared" ref="AE508" si="1902">+IF(P509&gt;P508,"SUPERADA",IF(P509=P508,"EQUILIBRADA",IF(P509&lt;P508,"PARA MEJORAR")))</f>
        <v>PARA MEJORAR</v>
      </c>
      <c r="AF508" s="783"/>
      <c r="AG508" s="722"/>
      <c r="AH508" s="720"/>
      <c r="AI508" s="276"/>
      <c r="AJ508" s="67"/>
    </row>
    <row r="509" spans="1:36" s="68" customFormat="1" ht="30" customHeight="1" thickBot="1" x14ac:dyDescent="0.25">
      <c r="A509" s="718"/>
      <c r="B509" s="720"/>
      <c r="C509" s="721"/>
      <c r="D509" s="722"/>
      <c r="E509" s="723"/>
      <c r="F509" s="725"/>
      <c r="G509" s="783"/>
      <c r="H509" s="786"/>
      <c r="I509" s="789"/>
      <c r="J509" s="792"/>
      <c r="K509" s="772"/>
      <c r="L509" s="775"/>
      <c r="M509" s="712"/>
      <c r="N509" s="41" t="s">
        <v>34</v>
      </c>
      <c r="O509" s="46">
        <v>0</v>
      </c>
      <c r="P509" s="8">
        <v>0</v>
      </c>
      <c r="Q509" s="8">
        <v>0</v>
      </c>
      <c r="R509" s="9">
        <v>0</v>
      </c>
      <c r="S509" s="10">
        <f t="shared" ref="S509" si="1903">SUM(O509:O509)*M508</f>
        <v>0</v>
      </c>
      <c r="T509" s="10">
        <f t="shared" ref="T509" si="1904">SUM(P509:P509)*M508</f>
        <v>0</v>
      </c>
      <c r="U509" s="10">
        <f t="shared" ref="U509" si="1905">SUM(Q509:Q509)*M508</f>
        <v>0</v>
      </c>
      <c r="V509" s="10">
        <f t="shared" ref="V509" si="1906">SUM(R509:R509)*M508</f>
        <v>0</v>
      </c>
      <c r="W509" s="11">
        <f t="shared" si="1901"/>
        <v>0</v>
      </c>
      <c r="X509" s="923"/>
      <c r="Y509" s="923"/>
      <c r="Z509" s="923"/>
      <c r="AA509" s="923"/>
      <c r="AB509" s="923"/>
      <c r="AC509" s="980"/>
      <c r="AD509" s="986"/>
      <c r="AE509" s="103"/>
      <c r="AF509" s="783"/>
      <c r="AG509" s="722"/>
      <c r="AH509" s="720"/>
      <c r="AI509" s="276"/>
      <c r="AJ509" s="67"/>
    </row>
    <row r="510" spans="1:36" s="68" customFormat="1" ht="24.95" customHeight="1" x14ac:dyDescent="0.2">
      <c r="A510" s="718"/>
      <c r="B510" s="720"/>
      <c r="C510" s="721"/>
      <c r="D510" s="722"/>
      <c r="E510" s="723"/>
      <c r="F510" s="725"/>
      <c r="G510" s="783"/>
      <c r="H510" s="786"/>
      <c r="I510" s="789"/>
      <c r="J510" s="792"/>
      <c r="K510" s="772"/>
      <c r="L510" s="775" t="s">
        <v>583</v>
      </c>
      <c r="M510" s="712">
        <v>0.05</v>
      </c>
      <c r="N510" s="40" t="s">
        <v>32</v>
      </c>
      <c r="O510" s="43">
        <v>0.1</v>
      </c>
      <c r="P510" s="44">
        <v>0.2</v>
      </c>
      <c r="Q510" s="44">
        <v>0.7</v>
      </c>
      <c r="R510" s="45">
        <v>1</v>
      </c>
      <c r="S510" s="5">
        <f t="shared" ref="S510" si="1907">SUM(O510:O510)*M510</f>
        <v>5.000000000000001E-3</v>
      </c>
      <c r="T510" s="5">
        <f t="shared" ref="T510" si="1908">SUM(P510:P510)*M510</f>
        <v>1.0000000000000002E-2</v>
      </c>
      <c r="U510" s="5">
        <f t="shared" ref="U510" si="1909">SUM(Q510:Q510)*M510</f>
        <v>3.4999999999999996E-2</v>
      </c>
      <c r="V510" s="5">
        <f t="shared" ref="V510" si="1910">SUM(R510:R510)*M510</f>
        <v>0.05</v>
      </c>
      <c r="W510" s="6">
        <f t="shared" si="1901"/>
        <v>0.05</v>
      </c>
      <c r="X510" s="923"/>
      <c r="Y510" s="923"/>
      <c r="Z510" s="923"/>
      <c r="AA510" s="923"/>
      <c r="AB510" s="923"/>
      <c r="AC510" s="980"/>
      <c r="AD510" s="986"/>
      <c r="AE510" s="101" t="str">
        <f t="shared" ref="AE510" si="1911">+IF(P511&gt;P510,"SUPERADA",IF(P511=P510,"EQUILIBRADA",IF(P511&lt;P510,"PARA MEJORAR")))</f>
        <v>PARA MEJORAR</v>
      </c>
      <c r="AF510" s="783"/>
      <c r="AG510" s="722"/>
      <c r="AH510" s="720"/>
      <c r="AI510" s="276"/>
      <c r="AJ510" s="67"/>
    </row>
    <row r="511" spans="1:36" s="68" customFormat="1" ht="24.95" customHeight="1" thickBot="1" x14ac:dyDescent="0.25">
      <c r="A511" s="718"/>
      <c r="B511" s="720"/>
      <c r="C511" s="721"/>
      <c r="D511" s="722"/>
      <c r="E511" s="723"/>
      <c r="F511" s="725"/>
      <c r="G511" s="783"/>
      <c r="H511" s="786"/>
      <c r="I511" s="789"/>
      <c r="J511" s="792"/>
      <c r="K511" s="772"/>
      <c r="L511" s="775"/>
      <c r="M511" s="712"/>
      <c r="N511" s="41" t="s">
        <v>34</v>
      </c>
      <c r="O511" s="46">
        <v>0</v>
      </c>
      <c r="P511" s="8">
        <v>0</v>
      </c>
      <c r="Q511" s="8">
        <v>0</v>
      </c>
      <c r="R511" s="9">
        <v>0</v>
      </c>
      <c r="S511" s="10">
        <f t="shared" ref="S511" si="1912">SUM(O511:O511)*M510</f>
        <v>0</v>
      </c>
      <c r="T511" s="10">
        <f t="shared" ref="T511" si="1913">SUM(P511:P511)*M510</f>
        <v>0</v>
      </c>
      <c r="U511" s="10">
        <f t="shared" ref="U511" si="1914">SUM(Q511:Q511)*M510</f>
        <v>0</v>
      </c>
      <c r="V511" s="10">
        <f t="shared" ref="V511" si="1915">SUM(R511:R511)*M510</f>
        <v>0</v>
      </c>
      <c r="W511" s="11">
        <f t="shared" si="1901"/>
        <v>0</v>
      </c>
      <c r="X511" s="923"/>
      <c r="Y511" s="923"/>
      <c r="Z511" s="923"/>
      <c r="AA511" s="923"/>
      <c r="AB511" s="923"/>
      <c r="AC511" s="980"/>
      <c r="AD511" s="986"/>
      <c r="AE511" s="103"/>
      <c r="AF511" s="783"/>
      <c r="AG511" s="722"/>
      <c r="AH511" s="720"/>
      <c r="AI511" s="276"/>
      <c r="AJ511" s="67"/>
    </row>
    <row r="512" spans="1:36" s="68" customFormat="1" ht="24.95" customHeight="1" x14ac:dyDescent="0.2">
      <c r="A512" s="718"/>
      <c r="B512" s="720"/>
      <c r="C512" s="721"/>
      <c r="D512" s="722"/>
      <c r="E512" s="723"/>
      <c r="F512" s="725"/>
      <c r="G512" s="783"/>
      <c r="H512" s="786"/>
      <c r="I512" s="789"/>
      <c r="J512" s="792"/>
      <c r="K512" s="772"/>
      <c r="L512" s="775" t="s">
        <v>584</v>
      </c>
      <c r="M512" s="712">
        <v>0.2</v>
      </c>
      <c r="N512" s="40" t="s">
        <v>32</v>
      </c>
      <c r="O512" s="43">
        <v>0.1</v>
      </c>
      <c r="P512" s="44">
        <v>0.3</v>
      </c>
      <c r="Q512" s="44">
        <v>0.6</v>
      </c>
      <c r="R512" s="45">
        <v>1</v>
      </c>
      <c r="S512" s="5">
        <f t="shared" ref="S512" si="1916">SUM(O512:O512)*M512</f>
        <v>2.0000000000000004E-2</v>
      </c>
      <c r="T512" s="5">
        <f t="shared" ref="T512" si="1917">SUM(P512:P512)*M512</f>
        <v>0.06</v>
      </c>
      <c r="U512" s="5">
        <f t="shared" ref="U512" si="1918">SUM(Q512:Q512)*M512</f>
        <v>0.12</v>
      </c>
      <c r="V512" s="5">
        <f t="shared" ref="V512" si="1919">SUM(R512:R512)*M512</f>
        <v>0.2</v>
      </c>
      <c r="W512" s="6">
        <f t="shared" si="1901"/>
        <v>0.2</v>
      </c>
      <c r="X512" s="923"/>
      <c r="Y512" s="923"/>
      <c r="Z512" s="923"/>
      <c r="AA512" s="923"/>
      <c r="AB512" s="923"/>
      <c r="AC512" s="980"/>
      <c r="AD512" s="986"/>
      <c r="AE512" s="101" t="str">
        <f t="shared" ref="AE512" si="1920">+IF(P513&gt;P512,"SUPERADA",IF(P513=P512,"EQUILIBRADA",IF(P513&lt;P512,"PARA MEJORAR")))</f>
        <v>PARA MEJORAR</v>
      </c>
      <c r="AF512" s="783"/>
      <c r="AG512" s="722"/>
      <c r="AH512" s="720"/>
      <c r="AI512" s="276"/>
      <c r="AJ512" s="67"/>
    </row>
    <row r="513" spans="1:36" s="68" customFormat="1" ht="24.95" customHeight="1" thickBot="1" x14ac:dyDescent="0.25">
      <c r="A513" s="718"/>
      <c r="B513" s="720"/>
      <c r="C513" s="721"/>
      <c r="D513" s="722"/>
      <c r="E513" s="723"/>
      <c r="F513" s="725"/>
      <c r="G513" s="783"/>
      <c r="H513" s="786"/>
      <c r="I513" s="789"/>
      <c r="J513" s="792"/>
      <c r="K513" s="772"/>
      <c r="L513" s="775"/>
      <c r="M513" s="712"/>
      <c r="N513" s="41" t="s">
        <v>34</v>
      </c>
      <c r="O513" s="46">
        <v>0</v>
      </c>
      <c r="P513" s="8">
        <v>0</v>
      </c>
      <c r="Q513" s="8">
        <v>0</v>
      </c>
      <c r="R513" s="9">
        <v>0</v>
      </c>
      <c r="S513" s="10">
        <f t="shared" ref="S513" si="1921">SUM(O513:O513)*M512</f>
        <v>0</v>
      </c>
      <c r="T513" s="10">
        <f t="shared" ref="T513" si="1922">SUM(P513:P513)*M512</f>
        <v>0</v>
      </c>
      <c r="U513" s="10">
        <f t="shared" ref="U513" si="1923">SUM(Q513:Q513)*M512</f>
        <v>0</v>
      </c>
      <c r="V513" s="10">
        <f t="shared" ref="V513" si="1924">SUM(R513:R513)*M512</f>
        <v>0</v>
      </c>
      <c r="W513" s="11">
        <f t="shared" si="1901"/>
        <v>0</v>
      </c>
      <c r="X513" s="923"/>
      <c r="Y513" s="923"/>
      <c r="Z513" s="923"/>
      <c r="AA513" s="923"/>
      <c r="AB513" s="923"/>
      <c r="AC513" s="980"/>
      <c r="AD513" s="986"/>
      <c r="AE513" s="103"/>
      <c r="AF513" s="783"/>
      <c r="AG513" s="722"/>
      <c r="AH513" s="720"/>
      <c r="AI513" s="276"/>
      <c r="AJ513" s="67"/>
    </row>
    <row r="514" spans="1:36" s="68" customFormat="1" ht="24.95" customHeight="1" x14ac:dyDescent="0.2">
      <c r="A514" s="718"/>
      <c r="B514" s="720"/>
      <c r="C514" s="721"/>
      <c r="D514" s="722"/>
      <c r="E514" s="723"/>
      <c r="F514" s="725"/>
      <c r="G514" s="783"/>
      <c r="H514" s="786"/>
      <c r="I514" s="789"/>
      <c r="J514" s="792"/>
      <c r="K514" s="772"/>
      <c r="L514" s="775" t="s">
        <v>585</v>
      </c>
      <c r="M514" s="712">
        <v>0.1</v>
      </c>
      <c r="N514" s="40" t="s">
        <v>32</v>
      </c>
      <c r="O514" s="43">
        <v>0.1</v>
      </c>
      <c r="P514" s="44">
        <v>0.3</v>
      </c>
      <c r="Q514" s="44">
        <v>0.6</v>
      </c>
      <c r="R514" s="45">
        <v>1</v>
      </c>
      <c r="S514" s="5">
        <f t="shared" ref="S514" si="1925">SUM(O514:O514)*M514</f>
        <v>1.0000000000000002E-2</v>
      </c>
      <c r="T514" s="5">
        <f t="shared" ref="T514" si="1926">SUM(P514:P514)*M514</f>
        <v>0.03</v>
      </c>
      <c r="U514" s="5">
        <f t="shared" ref="U514" si="1927">SUM(Q514:Q514)*M514</f>
        <v>0.06</v>
      </c>
      <c r="V514" s="5">
        <f t="shared" ref="V514" si="1928">SUM(R514:R514)*M514</f>
        <v>0.1</v>
      </c>
      <c r="W514" s="6">
        <f t="shared" si="1901"/>
        <v>0.1</v>
      </c>
      <c r="X514" s="923"/>
      <c r="Y514" s="923"/>
      <c r="Z514" s="923"/>
      <c r="AA514" s="923"/>
      <c r="AB514" s="923"/>
      <c r="AC514" s="980"/>
      <c r="AD514" s="986"/>
      <c r="AE514" s="101" t="str">
        <f t="shared" ref="AE514" si="1929">+IF(P515&gt;P514,"SUPERADA",IF(P515=P514,"EQUILIBRADA",IF(P515&lt;P514,"PARA MEJORAR")))</f>
        <v>PARA MEJORAR</v>
      </c>
      <c r="AF514" s="783"/>
      <c r="AG514" s="722"/>
      <c r="AH514" s="720"/>
      <c r="AI514" s="276"/>
      <c r="AJ514" s="67"/>
    </row>
    <row r="515" spans="1:36" s="68" customFormat="1" ht="24.95" customHeight="1" thickBot="1" x14ac:dyDescent="0.25">
      <c r="A515" s="718"/>
      <c r="B515" s="720"/>
      <c r="C515" s="721"/>
      <c r="D515" s="722"/>
      <c r="E515" s="723"/>
      <c r="F515" s="725"/>
      <c r="G515" s="783"/>
      <c r="H515" s="786"/>
      <c r="I515" s="789"/>
      <c r="J515" s="792"/>
      <c r="K515" s="772"/>
      <c r="L515" s="775"/>
      <c r="M515" s="712"/>
      <c r="N515" s="41" t="s">
        <v>34</v>
      </c>
      <c r="O515" s="46">
        <v>0</v>
      </c>
      <c r="P515" s="8">
        <v>0</v>
      </c>
      <c r="Q515" s="8">
        <v>0</v>
      </c>
      <c r="R515" s="9">
        <v>0</v>
      </c>
      <c r="S515" s="10">
        <f t="shared" ref="S515" si="1930">SUM(O515:O515)*M514</f>
        <v>0</v>
      </c>
      <c r="T515" s="10">
        <f t="shared" ref="T515" si="1931">SUM(P515:P515)*M514</f>
        <v>0</v>
      </c>
      <c r="U515" s="10">
        <f t="shared" ref="U515" si="1932">SUM(Q515:Q515)*M514</f>
        <v>0</v>
      </c>
      <c r="V515" s="10">
        <f t="shared" ref="V515" si="1933">SUM(R515:R515)*M514</f>
        <v>0</v>
      </c>
      <c r="W515" s="11">
        <f t="shared" si="1901"/>
        <v>0</v>
      </c>
      <c r="X515" s="923"/>
      <c r="Y515" s="923"/>
      <c r="Z515" s="923"/>
      <c r="AA515" s="923"/>
      <c r="AB515" s="923"/>
      <c r="AC515" s="980"/>
      <c r="AD515" s="986"/>
      <c r="AE515" s="103"/>
      <c r="AF515" s="783"/>
      <c r="AG515" s="722"/>
      <c r="AH515" s="720"/>
      <c r="AI515" s="276"/>
      <c r="AJ515" s="67"/>
    </row>
    <row r="516" spans="1:36" s="68" customFormat="1" ht="24.95" customHeight="1" x14ac:dyDescent="0.2">
      <c r="A516" s="718"/>
      <c r="B516" s="720"/>
      <c r="C516" s="721"/>
      <c r="D516" s="722"/>
      <c r="E516" s="723"/>
      <c r="F516" s="725"/>
      <c r="G516" s="783"/>
      <c r="H516" s="786"/>
      <c r="I516" s="789"/>
      <c r="J516" s="792"/>
      <c r="K516" s="772"/>
      <c r="L516" s="775" t="s">
        <v>586</v>
      </c>
      <c r="M516" s="712">
        <v>0.2</v>
      </c>
      <c r="N516" s="40" t="s">
        <v>32</v>
      </c>
      <c r="O516" s="43">
        <v>0.1</v>
      </c>
      <c r="P516" s="44">
        <v>0.3</v>
      </c>
      <c r="Q516" s="44">
        <v>0.6</v>
      </c>
      <c r="R516" s="45">
        <v>1</v>
      </c>
      <c r="S516" s="5">
        <f t="shared" ref="S516" si="1934">SUM(O516:O516)*M516</f>
        <v>2.0000000000000004E-2</v>
      </c>
      <c r="T516" s="5">
        <f t="shared" ref="T516" si="1935">SUM(P516:P516)*M516</f>
        <v>0.06</v>
      </c>
      <c r="U516" s="5">
        <f t="shared" ref="U516" si="1936">SUM(Q516:Q516)*M516</f>
        <v>0.12</v>
      </c>
      <c r="V516" s="5">
        <f t="shared" ref="V516" si="1937">SUM(R516:R516)*M516</f>
        <v>0.2</v>
      </c>
      <c r="W516" s="6">
        <f t="shared" si="1901"/>
        <v>0.2</v>
      </c>
      <c r="X516" s="923"/>
      <c r="Y516" s="923"/>
      <c r="Z516" s="923"/>
      <c r="AA516" s="923"/>
      <c r="AB516" s="923"/>
      <c r="AC516" s="980"/>
      <c r="AD516" s="986"/>
      <c r="AE516" s="101" t="str">
        <f t="shared" ref="AE516" si="1938">+IF(P517&gt;P516,"SUPERADA",IF(P517=P516,"EQUILIBRADA",IF(P517&lt;P516,"PARA MEJORAR")))</f>
        <v>PARA MEJORAR</v>
      </c>
      <c r="AF516" s="783"/>
      <c r="AG516" s="722"/>
      <c r="AH516" s="720"/>
      <c r="AI516" s="276"/>
      <c r="AJ516" s="67"/>
    </row>
    <row r="517" spans="1:36" s="68" customFormat="1" ht="24.95" customHeight="1" thickBot="1" x14ac:dyDescent="0.25">
      <c r="A517" s="718"/>
      <c r="B517" s="720"/>
      <c r="C517" s="721"/>
      <c r="D517" s="722"/>
      <c r="E517" s="723"/>
      <c r="F517" s="725"/>
      <c r="G517" s="783"/>
      <c r="H517" s="786"/>
      <c r="I517" s="789"/>
      <c r="J517" s="792"/>
      <c r="K517" s="772"/>
      <c r="L517" s="775"/>
      <c r="M517" s="712"/>
      <c r="N517" s="41" t="s">
        <v>34</v>
      </c>
      <c r="O517" s="46">
        <v>0</v>
      </c>
      <c r="P517" s="8">
        <v>0</v>
      </c>
      <c r="Q517" s="8">
        <v>0</v>
      </c>
      <c r="R517" s="9">
        <v>0</v>
      </c>
      <c r="S517" s="10">
        <f t="shared" ref="S517" si="1939">SUM(O517:O517)*M516</f>
        <v>0</v>
      </c>
      <c r="T517" s="10">
        <f t="shared" ref="T517" si="1940">SUM(P517:P517)*M516</f>
        <v>0</v>
      </c>
      <c r="U517" s="10">
        <f t="shared" ref="U517" si="1941">SUM(Q517:Q517)*M516</f>
        <v>0</v>
      </c>
      <c r="V517" s="10">
        <f t="shared" ref="V517" si="1942">SUM(R517:R517)*M516</f>
        <v>0</v>
      </c>
      <c r="W517" s="11">
        <f t="shared" si="1901"/>
        <v>0</v>
      </c>
      <c r="X517" s="923"/>
      <c r="Y517" s="923"/>
      <c r="Z517" s="923"/>
      <c r="AA517" s="923"/>
      <c r="AB517" s="923"/>
      <c r="AC517" s="980"/>
      <c r="AD517" s="986"/>
      <c r="AE517" s="103"/>
      <c r="AF517" s="783"/>
      <c r="AG517" s="722"/>
      <c r="AH517" s="720"/>
      <c r="AI517" s="276"/>
      <c r="AJ517" s="67"/>
    </row>
    <row r="518" spans="1:36" s="68" customFormat="1" ht="24.95" customHeight="1" x14ac:dyDescent="0.2">
      <c r="A518" s="718"/>
      <c r="B518" s="720"/>
      <c r="C518" s="721"/>
      <c r="D518" s="722"/>
      <c r="E518" s="723"/>
      <c r="F518" s="725"/>
      <c r="G518" s="783"/>
      <c r="H518" s="786"/>
      <c r="I518" s="789"/>
      <c r="J518" s="792"/>
      <c r="K518" s="772"/>
      <c r="L518" s="775" t="s">
        <v>587</v>
      </c>
      <c r="M518" s="712">
        <v>0.2</v>
      </c>
      <c r="N518" s="40" t="s">
        <v>32</v>
      </c>
      <c r="O518" s="43">
        <v>0.1</v>
      </c>
      <c r="P518" s="44">
        <v>0.2</v>
      </c>
      <c r="Q518" s="44">
        <v>0.7</v>
      </c>
      <c r="R518" s="45">
        <v>1</v>
      </c>
      <c r="S518" s="5">
        <f t="shared" ref="S518" si="1943">SUM(O518:O518)*M518</f>
        <v>2.0000000000000004E-2</v>
      </c>
      <c r="T518" s="5">
        <f t="shared" ref="T518" si="1944">SUM(P518:P518)*M518</f>
        <v>4.0000000000000008E-2</v>
      </c>
      <c r="U518" s="5">
        <f t="shared" ref="U518" si="1945">SUM(Q518:Q518)*M518</f>
        <v>0.13999999999999999</v>
      </c>
      <c r="V518" s="5">
        <f t="shared" ref="V518" si="1946">SUM(R518:R518)*M518</f>
        <v>0.2</v>
      </c>
      <c r="W518" s="6">
        <f t="shared" si="1901"/>
        <v>0.2</v>
      </c>
      <c r="X518" s="923"/>
      <c r="Y518" s="923"/>
      <c r="Z518" s="923"/>
      <c r="AA518" s="923"/>
      <c r="AB518" s="923"/>
      <c r="AC518" s="980"/>
      <c r="AD518" s="986"/>
      <c r="AE518" s="101" t="str">
        <f t="shared" ref="AE518" si="1947">+IF(P519&gt;P518,"SUPERADA",IF(P519=P518,"EQUILIBRADA",IF(P519&lt;P518,"PARA MEJORAR")))</f>
        <v>PARA MEJORAR</v>
      </c>
      <c r="AF518" s="783"/>
      <c r="AG518" s="722"/>
      <c r="AH518" s="720"/>
      <c r="AI518" s="276"/>
      <c r="AJ518" s="67"/>
    </row>
    <row r="519" spans="1:36" s="68" customFormat="1" ht="24.95" customHeight="1" thickBot="1" x14ac:dyDescent="0.25">
      <c r="A519" s="718"/>
      <c r="B519" s="720"/>
      <c r="C519" s="737"/>
      <c r="D519" s="739"/>
      <c r="E519" s="741"/>
      <c r="F519" s="780"/>
      <c r="G519" s="784"/>
      <c r="H519" s="787"/>
      <c r="I519" s="790"/>
      <c r="J519" s="793"/>
      <c r="K519" s="773"/>
      <c r="L519" s="778"/>
      <c r="M519" s="699"/>
      <c r="N519" s="41" t="s">
        <v>34</v>
      </c>
      <c r="O519" s="46">
        <v>0</v>
      </c>
      <c r="P519" s="8">
        <v>0</v>
      </c>
      <c r="Q519" s="8">
        <v>0</v>
      </c>
      <c r="R519" s="9">
        <v>0</v>
      </c>
      <c r="S519" s="10">
        <f t="shared" ref="S519" si="1948">SUM(O519:O519)*M518</f>
        <v>0</v>
      </c>
      <c r="T519" s="10">
        <f t="shared" ref="T519" si="1949">SUM(P519:P519)*M518</f>
        <v>0</v>
      </c>
      <c r="U519" s="10">
        <f t="shared" ref="U519" si="1950">SUM(Q519:Q519)*M518</f>
        <v>0</v>
      </c>
      <c r="V519" s="10">
        <f t="shared" ref="V519" si="1951">SUM(R519:R519)*M518</f>
        <v>0</v>
      </c>
      <c r="W519" s="11">
        <f t="shared" si="1901"/>
        <v>0</v>
      </c>
      <c r="X519" s="924"/>
      <c r="Y519" s="924"/>
      <c r="Z519" s="924"/>
      <c r="AA519" s="924"/>
      <c r="AB519" s="924"/>
      <c r="AC519" s="980"/>
      <c r="AD519" s="987"/>
      <c r="AE519" s="103"/>
      <c r="AF519" s="784"/>
      <c r="AG519" s="739"/>
      <c r="AH519" s="720"/>
      <c r="AI519" s="276"/>
      <c r="AJ519" s="67"/>
    </row>
    <row r="520" spans="1:36" s="68" customFormat="1" ht="24.95" customHeight="1" x14ac:dyDescent="0.2">
      <c r="A520" s="718"/>
      <c r="B520" s="720"/>
      <c r="C520" s="736"/>
      <c r="D520" s="738" t="s">
        <v>588</v>
      </c>
      <c r="E520" s="740"/>
      <c r="F520" s="742" t="s">
        <v>589</v>
      </c>
      <c r="G520" s="798" t="s">
        <v>680</v>
      </c>
      <c r="H520" s="690"/>
      <c r="I520" s="749" t="s">
        <v>590</v>
      </c>
      <c r="J520" s="749" t="s">
        <v>591</v>
      </c>
      <c r="K520" s="694"/>
      <c r="L520" s="696" t="s">
        <v>592</v>
      </c>
      <c r="M520" s="698">
        <v>0.6</v>
      </c>
      <c r="N520" s="40" t="s">
        <v>32</v>
      </c>
      <c r="O520" s="43">
        <v>1</v>
      </c>
      <c r="P520" s="44">
        <v>0.3</v>
      </c>
      <c r="Q520" s="44">
        <v>0.6</v>
      </c>
      <c r="R520" s="45">
        <v>1</v>
      </c>
      <c r="S520" s="5">
        <f t="shared" ref="S520" si="1952">SUM(O520:O520)*M520</f>
        <v>0.6</v>
      </c>
      <c r="T520" s="5">
        <f t="shared" ref="T520" si="1953">SUM(P520:P520)*M520</f>
        <v>0.18</v>
      </c>
      <c r="U520" s="5">
        <f t="shared" ref="U520" si="1954">SUM(Q520:Q520)*M520</f>
        <v>0.36</v>
      </c>
      <c r="V520" s="5">
        <f t="shared" ref="V520" si="1955">SUM(R520:R520)*M520</f>
        <v>0.6</v>
      </c>
      <c r="W520" s="6">
        <f t="shared" si="1901"/>
        <v>0.6</v>
      </c>
      <c r="X520" s="912">
        <f>+S521+S523</f>
        <v>0</v>
      </c>
      <c r="Y520" s="912">
        <f>+T521+T523</f>
        <v>0</v>
      </c>
      <c r="Z520" s="912">
        <f>+U521+U523</f>
        <v>0</v>
      </c>
      <c r="AA520" s="912">
        <f>+V521+V523</f>
        <v>0</v>
      </c>
      <c r="AB520" s="949">
        <f>MAX(X520:AA523)</f>
        <v>0</v>
      </c>
      <c r="AC520" s="980"/>
      <c r="AD520" s="986" t="s">
        <v>844</v>
      </c>
      <c r="AE520" s="101" t="str">
        <f t="shared" ref="AE520" si="1956">+IF(P521&gt;P520,"SUPERADA",IF(P521=P520,"EQUILIBRADA",IF(P521&lt;P520,"PARA MEJORAR")))</f>
        <v>PARA MEJORAR</v>
      </c>
      <c r="AF520" s="798"/>
      <c r="AG520" s="738"/>
      <c r="AH520" s="720"/>
      <c r="AI520" s="276"/>
      <c r="AJ520" s="67"/>
    </row>
    <row r="521" spans="1:36" s="68" customFormat="1" ht="24.95" customHeight="1" thickBot="1" x14ac:dyDescent="0.25">
      <c r="A521" s="718"/>
      <c r="B521" s="720"/>
      <c r="C521" s="721"/>
      <c r="D521" s="722"/>
      <c r="E521" s="723"/>
      <c r="F521" s="743"/>
      <c r="G521" s="799"/>
      <c r="H521" s="748"/>
      <c r="I521" s="750"/>
      <c r="J521" s="750"/>
      <c r="K521" s="765"/>
      <c r="L521" s="711"/>
      <c r="M521" s="712"/>
      <c r="N521" s="41" t="s">
        <v>34</v>
      </c>
      <c r="O521" s="46">
        <v>0</v>
      </c>
      <c r="P521" s="8">
        <v>0</v>
      </c>
      <c r="Q521" s="8">
        <v>0</v>
      </c>
      <c r="R521" s="9">
        <v>0</v>
      </c>
      <c r="S521" s="10">
        <f t="shared" ref="S521" si="1957">SUM(O521:O521)*M520</f>
        <v>0</v>
      </c>
      <c r="T521" s="10">
        <f t="shared" ref="T521" si="1958">SUM(P521:P521)*M520</f>
        <v>0</v>
      </c>
      <c r="U521" s="10">
        <f t="shared" ref="U521" si="1959">SUM(Q521:Q521)*M520</f>
        <v>0</v>
      </c>
      <c r="V521" s="10">
        <f t="shared" ref="V521" si="1960">SUM(R521:R521)*M520</f>
        <v>0</v>
      </c>
      <c r="W521" s="11">
        <f t="shared" si="1901"/>
        <v>0</v>
      </c>
      <c r="X521" s="913"/>
      <c r="Y521" s="913"/>
      <c r="Z521" s="913"/>
      <c r="AA521" s="913"/>
      <c r="AB521" s="950"/>
      <c r="AC521" s="980"/>
      <c r="AD521" s="986"/>
      <c r="AE521" s="103"/>
      <c r="AF521" s="799"/>
      <c r="AG521" s="722"/>
      <c r="AH521" s="720"/>
      <c r="AI521" s="276"/>
      <c r="AJ521" s="67"/>
    </row>
    <row r="522" spans="1:36" s="68" customFormat="1" ht="24.95" customHeight="1" x14ac:dyDescent="0.2">
      <c r="A522" s="718"/>
      <c r="B522" s="720"/>
      <c r="C522" s="721"/>
      <c r="D522" s="722"/>
      <c r="E522" s="723"/>
      <c r="F522" s="743"/>
      <c r="G522" s="799"/>
      <c r="H522" s="748"/>
      <c r="I522" s="750"/>
      <c r="J522" s="750"/>
      <c r="K522" s="765"/>
      <c r="L522" s="711" t="s">
        <v>593</v>
      </c>
      <c r="M522" s="712">
        <v>0.2</v>
      </c>
      <c r="N522" s="40" t="s">
        <v>32</v>
      </c>
      <c r="O522" s="43">
        <v>0.25</v>
      </c>
      <c r="P522" s="44">
        <v>0.5</v>
      </c>
      <c r="Q522" s="44">
        <v>0.75</v>
      </c>
      <c r="R522" s="45">
        <v>1</v>
      </c>
      <c r="S522" s="5">
        <f t="shared" ref="S522" si="1961">SUM(O522:O522)*M522</f>
        <v>0.05</v>
      </c>
      <c r="T522" s="5">
        <f t="shared" ref="T522" si="1962">SUM(P522:P522)*M522</f>
        <v>0.1</v>
      </c>
      <c r="U522" s="5">
        <f t="shared" ref="U522" si="1963">SUM(Q522:Q522)*M522</f>
        <v>0.15000000000000002</v>
      </c>
      <c r="V522" s="5">
        <f t="shared" ref="V522" si="1964">SUM(R522:R522)*M522</f>
        <v>0.2</v>
      </c>
      <c r="W522" s="6">
        <f t="shared" si="1901"/>
        <v>0.2</v>
      </c>
      <c r="X522" s="913"/>
      <c r="Y522" s="913"/>
      <c r="Z522" s="913"/>
      <c r="AA522" s="913"/>
      <c r="AB522" s="950"/>
      <c r="AC522" s="980"/>
      <c r="AD522" s="986"/>
      <c r="AE522" s="101" t="str">
        <f t="shared" ref="AE522" si="1965">+IF(P523&gt;P522,"SUPERADA",IF(P523=P522,"EQUILIBRADA",IF(P523&lt;P522,"PARA MEJORAR")))</f>
        <v>PARA MEJORAR</v>
      </c>
      <c r="AF522" s="799"/>
      <c r="AG522" s="722"/>
      <c r="AH522" s="720"/>
      <c r="AI522" s="276"/>
      <c r="AJ522" s="67"/>
    </row>
    <row r="523" spans="1:36" s="68" customFormat="1" ht="24.95" customHeight="1" thickBot="1" x14ac:dyDescent="0.25">
      <c r="A523" s="718"/>
      <c r="B523" s="720"/>
      <c r="C523" s="721"/>
      <c r="D523" s="722"/>
      <c r="E523" s="723"/>
      <c r="F523" s="743"/>
      <c r="G523" s="800"/>
      <c r="H523" s="691"/>
      <c r="I523" s="751"/>
      <c r="J523" s="751"/>
      <c r="K523" s="695"/>
      <c r="L523" s="697"/>
      <c r="M523" s="699"/>
      <c r="N523" s="41" t="s">
        <v>34</v>
      </c>
      <c r="O523" s="46">
        <v>0</v>
      </c>
      <c r="P523" s="8">
        <v>0</v>
      </c>
      <c r="Q523" s="8">
        <v>0</v>
      </c>
      <c r="R523" s="9">
        <v>0</v>
      </c>
      <c r="S523" s="10">
        <f t="shared" ref="S523" si="1966">SUM(O523:O523)*M522</f>
        <v>0</v>
      </c>
      <c r="T523" s="10">
        <f t="shared" ref="T523" si="1967">SUM(P523:P523)*M522</f>
        <v>0</v>
      </c>
      <c r="U523" s="10">
        <f t="shared" ref="U523" si="1968">SUM(Q523:Q523)*M522</f>
        <v>0</v>
      </c>
      <c r="V523" s="10">
        <f t="shared" ref="V523" si="1969">SUM(R523:R523)*M522</f>
        <v>0</v>
      </c>
      <c r="W523" s="11">
        <f t="shared" si="1901"/>
        <v>0</v>
      </c>
      <c r="X523" s="925"/>
      <c r="Y523" s="925"/>
      <c r="Z523" s="925"/>
      <c r="AA523" s="925"/>
      <c r="AB523" s="958"/>
      <c r="AC523" s="980"/>
      <c r="AD523" s="986"/>
      <c r="AE523" s="103"/>
      <c r="AF523" s="800"/>
      <c r="AG523" s="722"/>
      <c r="AH523" s="720"/>
      <c r="AI523" s="276"/>
      <c r="AJ523" s="67"/>
    </row>
    <row r="524" spans="1:36" s="68" customFormat="1" ht="24.95" customHeight="1" x14ac:dyDescent="0.2">
      <c r="A524" s="718"/>
      <c r="B524" s="720"/>
      <c r="C524" s="736"/>
      <c r="D524" s="738" t="s">
        <v>594</v>
      </c>
      <c r="E524" s="740"/>
      <c r="F524" s="752" t="s">
        <v>595</v>
      </c>
      <c r="G524" s="794" t="s">
        <v>681</v>
      </c>
      <c r="H524" s="690"/>
      <c r="I524" s="796" t="s">
        <v>596</v>
      </c>
      <c r="J524" s="796" t="s">
        <v>597</v>
      </c>
      <c r="K524" s="694"/>
      <c r="L524" s="696" t="s">
        <v>598</v>
      </c>
      <c r="M524" s="698">
        <v>0.25</v>
      </c>
      <c r="N524" s="40" t="s">
        <v>32</v>
      </c>
      <c r="O524" s="43">
        <v>1</v>
      </c>
      <c r="P524" s="44">
        <v>1</v>
      </c>
      <c r="Q524" s="44">
        <v>1</v>
      </c>
      <c r="R524" s="45">
        <v>1</v>
      </c>
      <c r="S524" s="5">
        <f t="shared" ref="S524" si="1970">SUM(O524:O524)*M524</f>
        <v>0.25</v>
      </c>
      <c r="T524" s="5">
        <f t="shared" ref="T524" si="1971">SUM(P524:P524)*M524</f>
        <v>0.25</v>
      </c>
      <c r="U524" s="5">
        <f t="shared" ref="U524" si="1972">SUM(Q524:Q524)*M524</f>
        <v>0.25</v>
      </c>
      <c r="V524" s="5">
        <f t="shared" ref="V524" si="1973">SUM(R524:R524)*M524</f>
        <v>0.25</v>
      </c>
      <c r="W524" s="6">
        <f t="shared" si="1901"/>
        <v>0.25</v>
      </c>
      <c r="X524" s="926">
        <f>+S525+S527+S529+S531</f>
        <v>0</v>
      </c>
      <c r="Y524" s="926">
        <f>+T525+T527+T529+T531</f>
        <v>0</v>
      </c>
      <c r="Z524" s="926">
        <f>+U525+U527+U529+U531</f>
        <v>0</v>
      </c>
      <c r="AA524" s="926">
        <f>+V525+V527+V529+V531</f>
        <v>0</v>
      </c>
      <c r="AB524" s="926">
        <f>MAX(X524:AA531)</f>
        <v>0</v>
      </c>
      <c r="AC524" s="980"/>
      <c r="AD524" s="985" t="s">
        <v>845</v>
      </c>
      <c r="AE524" s="101" t="str">
        <f t="shared" ref="AE524" si="1974">+IF(P525&gt;P524,"SUPERADA",IF(P525=P524,"EQUILIBRADA",IF(P525&lt;P524,"PARA MEJORAR")))</f>
        <v>PARA MEJORAR</v>
      </c>
      <c r="AF524" s="794"/>
      <c r="AG524" s="738"/>
      <c r="AH524" s="720"/>
      <c r="AI524" s="276"/>
      <c r="AJ524" s="67"/>
    </row>
    <row r="525" spans="1:36" s="68" customFormat="1" ht="24.95" customHeight="1" thickBot="1" x14ac:dyDescent="0.25">
      <c r="A525" s="718"/>
      <c r="B525" s="720"/>
      <c r="C525" s="721"/>
      <c r="D525" s="722"/>
      <c r="E525" s="723"/>
      <c r="F525" s="725"/>
      <c r="G525" s="795"/>
      <c r="H525" s="748"/>
      <c r="I525" s="797"/>
      <c r="J525" s="797"/>
      <c r="K525" s="765"/>
      <c r="L525" s="711"/>
      <c r="M525" s="712"/>
      <c r="N525" s="41" t="s">
        <v>34</v>
      </c>
      <c r="O525" s="46">
        <v>0</v>
      </c>
      <c r="P525" s="8">
        <v>0</v>
      </c>
      <c r="Q525" s="8">
        <v>0</v>
      </c>
      <c r="R525" s="9">
        <v>0</v>
      </c>
      <c r="S525" s="10">
        <f t="shared" ref="S525" si="1975">SUM(O525:O525)*M524</f>
        <v>0</v>
      </c>
      <c r="T525" s="10">
        <f t="shared" ref="T525" si="1976">SUM(P525:P525)*M524</f>
        <v>0</v>
      </c>
      <c r="U525" s="10">
        <f t="shared" ref="U525" si="1977">SUM(Q525:Q525)*M524</f>
        <v>0</v>
      </c>
      <c r="V525" s="10">
        <f t="shared" ref="V525" si="1978">SUM(R525:R525)*M524</f>
        <v>0</v>
      </c>
      <c r="W525" s="11">
        <f t="shared" si="1901"/>
        <v>0</v>
      </c>
      <c r="X525" s="927"/>
      <c r="Y525" s="927"/>
      <c r="Z525" s="927"/>
      <c r="AA525" s="927"/>
      <c r="AB525" s="927"/>
      <c r="AC525" s="980"/>
      <c r="AD525" s="986"/>
      <c r="AE525" s="103"/>
      <c r="AF525" s="795"/>
      <c r="AG525" s="722"/>
      <c r="AH525" s="720"/>
      <c r="AI525" s="276"/>
      <c r="AJ525" s="67"/>
    </row>
    <row r="526" spans="1:36" s="68" customFormat="1" ht="24.95" customHeight="1" x14ac:dyDescent="0.2">
      <c r="A526" s="718"/>
      <c r="B526" s="720"/>
      <c r="C526" s="721"/>
      <c r="D526" s="722"/>
      <c r="E526" s="723"/>
      <c r="F526" s="725"/>
      <c r="G526" s="795"/>
      <c r="H526" s="748"/>
      <c r="I526" s="797"/>
      <c r="J526" s="797"/>
      <c r="K526" s="765"/>
      <c r="L526" s="711" t="s">
        <v>599</v>
      </c>
      <c r="M526" s="712">
        <v>0.25</v>
      </c>
      <c r="N526" s="40" t="s">
        <v>32</v>
      </c>
      <c r="O526" s="43">
        <v>0.1</v>
      </c>
      <c r="P526" s="44">
        <v>0.4</v>
      </c>
      <c r="Q526" s="44">
        <v>0.7</v>
      </c>
      <c r="R526" s="45">
        <v>1</v>
      </c>
      <c r="S526" s="5">
        <f t="shared" ref="S526" si="1979">SUM(O526:O526)*M526</f>
        <v>2.5000000000000001E-2</v>
      </c>
      <c r="T526" s="5">
        <f t="shared" ref="T526" si="1980">SUM(P526:P526)*M526</f>
        <v>0.1</v>
      </c>
      <c r="U526" s="5">
        <f t="shared" ref="U526" si="1981">SUM(Q526:Q526)*M526</f>
        <v>0.17499999999999999</v>
      </c>
      <c r="V526" s="5">
        <f t="shared" ref="V526" si="1982">SUM(R526:R526)*M526</f>
        <v>0.25</v>
      </c>
      <c r="W526" s="6">
        <f t="shared" si="1901"/>
        <v>0.25</v>
      </c>
      <c r="X526" s="927"/>
      <c r="Y526" s="927"/>
      <c r="Z526" s="927"/>
      <c r="AA526" s="927"/>
      <c r="AB526" s="927"/>
      <c r="AC526" s="980"/>
      <c r="AD526" s="986"/>
      <c r="AE526" s="101" t="str">
        <f t="shared" ref="AE526" si="1983">+IF(P527&gt;P526,"SUPERADA",IF(P527=P526,"EQUILIBRADA",IF(P527&lt;P526,"PARA MEJORAR")))</f>
        <v>PARA MEJORAR</v>
      </c>
      <c r="AF526" s="795"/>
      <c r="AG526" s="722"/>
      <c r="AH526" s="720"/>
      <c r="AI526" s="276"/>
      <c r="AJ526" s="67"/>
    </row>
    <row r="527" spans="1:36" s="68" customFormat="1" ht="24.95" customHeight="1" thickBot="1" x14ac:dyDescent="0.25">
      <c r="A527" s="718"/>
      <c r="B527" s="720"/>
      <c r="C527" s="721"/>
      <c r="D527" s="722"/>
      <c r="E527" s="723"/>
      <c r="F527" s="725"/>
      <c r="G527" s="795"/>
      <c r="H527" s="748"/>
      <c r="I527" s="797"/>
      <c r="J527" s="797"/>
      <c r="K527" s="765"/>
      <c r="L527" s="711"/>
      <c r="M527" s="712"/>
      <c r="N527" s="41" t="s">
        <v>34</v>
      </c>
      <c r="O527" s="46">
        <v>0</v>
      </c>
      <c r="P527" s="8">
        <v>0</v>
      </c>
      <c r="Q527" s="8">
        <v>0</v>
      </c>
      <c r="R527" s="9">
        <v>0</v>
      </c>
      <c r="S527" s="10">
        <f t="shared" ref="S527" si="1984">SUM(O527:O527)*M526</f>
        <v>0</v>
      </c>
      <c r="T527" s="10">
        <f t="shared" ref="T527" si="1985">SUM(P527:P527)*M526</f>
        <v>0</v>
      </c>
      <c r="U527" s="10">
        <f t="shared" ref="U527" si="1986">SUM(Q527:Q527)*M526</f>
        <v>0</v>
      </c>
      <c r="V527" s="10">
        <f t="shared" ref="V527" si="1987">SUM(R527:R527)*M526</f>
        <v>0</v>
      </c>
      <c r="W527" s="11">
        <f t="shared" si="1901"/>
        <v>0</v>
      </c>
      <c r="X527" s="927"/>
      <c r="Y527" s="927"/>
      <c r="Z527" s="927"/>
      <c r="AA527" s="927"/>
      <c r="AB527" s="927"/>
      <c r="AC527" s="980"/>
      <c r="AD527" s="986"/>
      <c r="AE527" s="103"/>
      <c r="AF527" s="795"/>
      <c r="AG527" s="722"/>
      <c r="AH527" s="720"/>
      <c r="AI527" s="276"/>
      <c r="AJ527" s="67"/>
    </row>
    <row r="528" spans="1:36" s="68" customFormat="1" ht="24.95" customHeight="1" x14ac:dyDescent="0.2">
      <c r="A528" s="718"/>
      <c r="B528" s="720"/>
      <c r="C528" s="721"/>
      <c r="D528" s="722"/>
      <c r="E528" s="723"/>
      <c r="F528" s="725"/>
      <c r="G528" s="795"/>
      <c r="H528" s="748"/>
      <c r="I528" s="797"/>
      <c r="J528" s="797"/>
      <c r="K528" s="765"/>
      <c r="L528" s="711" t="s">
        <v>600</v>
      </c>
      <c r="M528" s="712">
        <v>0.25</v>
      </c>
      <c r="N528" s="40" t="s">
        <v>32</v>
      </c>
      <c r="O528" s="43">
        <v>0.1</v>
      </c>
      <c r="P528" s="44">
        <v>0.4</v>
      </c>
      <c r="Q528" s="44">
        <v>0.7</v>
      </c>
      <c r="R528" s="45">
        <v>1</v>
      </c>
      <c r="S528" s="5">
        <f t="shared" ref="S528" si="1988">SUM(O528:O528)*M528</f>
        <v>2.5000000000000001E-2</v>
      </c>
      <c r="T528" s="5">
        <f t="shared" ref="T528" si="1989">SUM(P528:P528)*M528</f>
        <v>0.1</v>
      </c>
      <c r="U528" s="5">
        <f t="shared" ref="U528" si="1990">SUM(Q528:Q528)*M528</f>
        <v>0.17499999999999999</v>
      </c>
      <c r="V528" s="5">
        <f t="shared" ref="V528" si="1991">SUM(R528:R528)*M528</f>
        <v>0.25</v>
      </c>
      <c r="W528" s="6">
        <f t="shared" si="1901"/>
        <v>0.25</v>
      </c>
      <c r="X528" s="927"/>
      <c r="Y528" s="927"/>
      <c r="Z528" s="927"/>
      <c r="AA528" s="927"/>
      <c r="AB528" s="927"/>
      <c r="AC528" s="980"/>
      <c r="AD528" s="986"/>
      <c r="AE528" s="101" t="str">
        <f t="shared" ref="AE528" si="1992">+IF(P529&gt;P528,"SUPERADA",IF(P529=P528,"EQUILIBRADA",IF(P529&lt;P528,"PARA MEJORAR")))</f>
        <v>PARA MEJORAR</v>
      </c>
      <c r="AF528" s="795"/>
      <c r="AG528" s="722"/>
      <c r="AH528" s="720"/>
      <c r="AI528" s="276"/>
      <c r="AJ528" s="67"/>
    </row>
    <row r="529" spans="1:36" s="68" customFormat="1" ht="24.95" customHeight="1" thickBot="1" x14ac:dyDescent="0.25">
      <c r="A529" s="718"/>
      <c r="B529" s="720"/>
      <c r="C529" s="721"/>
      <c r="D529" s="722"/>
      <c r="E529" s="723"/>
      <c r="F529" s="725"/>
      <c r="G529" s="795"/>
      <c r="H529" s="748"/>
      <c r="I529" s="797"/>
      <c r="J529" s="797"/>
      <c r="K529" s="765"/>
      <c r="L529" s="711"/>
      <c r="M529" s="712"/>
      <c r="N529" s="41" t="s">
        <v>34</v>
      </c>
      <c r="O529" s="46">
        <v>0</v>
      </c>
      <c r="P529" s="8">
        <v>0</v>
      </c>
      <c r="Q529" s="8">
        <v>0</v>
      </c>
      <c r="R529" s="9">
        <v>0</v>
      </c>
      <c r="S529" s="10">
        <f t="shared" ref="S529" si="1993">SUM(O529:O529)*M528</f>
        <v>0</v>
      </c>
      <c r="T529" s="10">
        <f t="shared" ref="T529" si="1994">SUM(P529:P529)*M528</f>
        <v>0</v>
      </c>
      <c r="U529" s="10">
        <f t="shared" ref="U529" si="1995">SUM(Q529:Q529)*M528</f>
        <v>0</v>
      </c>
      <c r="V529" s="10">
        <f t="shared" ref="V529" si="1996">SUM(R529:R529)*M528</f>
        <v>0</v>
      </c>
      <c r="W529" s="11">
        <f t="shared" si="1901"/>
        <v>0</v>
      </c>
      <c r="X529" s="927"/>
      <c r="Y529" s="927"/>
      <c r="Z529" s="927"/>
      <c r="AA529" s="927"/>
      <c r="AB529" s="927"/>
      <c r="AC529" s="980"/>
      <c r="AD529" s="986"/>
      <c r="AE529" s="103"/>
      <c r="AF529" s="795"/>
      <c r="AG529" s="722"/>
      <c r="AH529" s="720"/>
      <c r="AI529" s="276"/>
      <c r="AJ529" s="67"/>
    </row>
    <row r="530" spans="1:36" s="68" customFormat="1" ht="24.95" customHeight="1" x14ac:dyDescent="0.2">
      <c r="A530" s="718"/>
      <c r="B530" s="720"/>
      <c r="C530" s="721"/>
      <c r="D530" s="722"/>
      <c r="E530" s="723"/>
      <c r="F530" s="725"/>
      <c r="G530" s="795"/>
      <c r="H530" s="748"/>
      <c r="I530" s="797"/>
      <c r="J530" s="797"/>
      <c r="K530" s="765"/>
      <c r="L530" s="711" t="s">
        <v>601</v>
      </c>
      <c r="M530" s="712">
        <v>0.25</v>
      </c>
      <c r="N530" s="40" t="s">
        <v>32</v>
      </c>
      <c r="O530" s="43">
        <v>0.25</v>
      </c>
      <c r="P530" s="44">
        <v>0.4</v>
      </c>
      <c r="Q530" s="44">
        <v>0.7</v>
      </c>
      <c r="R530" s="45">
        <v>1</v>
      </c>
      <c r="S530" s="5">
        <f t="shared" ref="S530" si="1997">SUM(O530:O530)*M530</f>
        <v>6.25E-2</v>
      </c>
      <c r="T530" s="5">
        <f t="shared" ref="T530" si="1998">SUM(P530:P530)*M530</f>
        <v>0.1</v>
      </c>
      <c r="U530" s="5">
        <f t="shared" ref="U530" si="1999">SUM(Q530:Q530)*M530</f>
        <v>0.17499999999999999</v>
      </c>
      <c r="V530" s="5">
        <f t="shared" ref="V530" si="2000">SUM(R530:R530)*M530</f>
        <v>0.25</v>
      </c>
      <c r="W530" s="6">
        <f t="shared" si="1901"/>
        <v>0.25</v>
      </c>
      <c r="X530" s="927"/>
      <c r="Y530" s="927"/>
      <c r="Z530" s="927"/>
      <c r="AA530" s="927"/>
      <c r="AB530" s="927"/>
      <c r="AC530" s="980"/>
      <c r="AD530" s="986"/>
      <c r="AE530" s="101" t="str">
        <f t="shared" ref="AE530" si="2001">+IF(P531&gt;P530,"SUPERADA",IF(P531=P530,"EQUILIBRADA",IF(P531&lt;P530,"PARA MEJORAR")))</f>
        <v>PARA MEJORAR</v>
      </c>
      <c r="AF530" s="795"/>
      <c r="AG530" s="722"/>
      <c r="AH530" s="720"/>
      <c r="AI530" s="276"/>
      <c r="AJ530" s="67"/>
    </row>
    <row r="531" spans="1:36" s="68" customFormat="1" ht="24.95" customHeight="1" thickBot="1" x14ac:dyDescent="0.25">
      <c r="A531" s="718"/>
      <c r="B531" s="720"/>
      <c r="C531" s="737"/>
      <c r="D531" s="739"/>
      <c r="E531" s="741"/>
      <c r="F531" s="780"/>
      <c r="G531" s="795"/>
      <c r="H531" s="748"/>
      <c r="I531" s="797"/>
      <c r="J531" s="797"/>
      <c r="K531" s="765"/>
      <c r="L531" s="766"/>
      <c r="M531" s="781"/>
      <c r="N531" s="41" t="s">
        <v>34</v>
      </c>
      <c r="O531" s="46">
        <v>0</v>
      </c>
      <c r="P531" s="8">
        <v>0</v>
      </c>
      <c r="Q531" s="8">
        <v>0</v>
      </c>
      <c r="R531" s="9">
        <v>0</v>
      </c>
      <c r="S531" s="10">
        <f t="shared" ref="S531" si="2002">SUM(O531:O531)*M530</f>
        <v>0</v>
      </c>
      <c r="T531" s="10">
        <f t="shared" ref="T531" si="2003">SUM(P531:P531)*M530</f>
        <v>0</v>
      </c>
      <c r="U531" s="10">
        <f t="shared" ref="U531" si="2004">SUM(Q531:Q531)*M530</f>
        <v>0</v>
      </c>
      <c r="V531" s="10">
        <f t="shared" ref="V531" si="2005">SUM(R531:R531)*M530</f>
        <v>0</v>
      </c>
      <c r="W531" s="11">
        <f t="shared" si="1901"/>
        <v>0</v>
      </c>
      <c r="X531" s="927"/>
      <c r="Y531" s="927"/>
      <c r="Z531" s="927"/>
      <c r="AA531" s="927"/>
      <c r="AB531" s="927"/>
      <c r="AC531" s="980"/>
      <c r="AD531" s="987"/>
      <c r="AE531" s="103"/>
      <c r="AF531" s="795"/>
      <c r="AG531" s="739"/>
      <c r="AH531" s="720"/>
      <c r="AI531" s="276"/>
      <c r="AJ531" s="67"/>
    </row>
    <row r="532" spans="1:36" s="68" customFormat="1" ht="24.95" customHeight="1" x14ac:dyDescent="0.2">
      <c r="A532" s="718"/>
      <c r="B532" s="720"/>
      <c r="C532" s="736"/>
      <c r="D532" s="738" t="s">
        <v>602</v>
      </c>
      <c r="E532" s="740"/>
      <c r="F532" s="756" t="s">
        <v>603</v>
      </c>
      <c r="G532" s="758" t="s">
        <v>604</v>
      </c>
      <c r="H532" s="727"/>
      <c r="I532" s="749" t="s">
        <v>605</v>
      </c>
      <c r="J532" s="749" t="s">
        <v>606</v>
      </c>
      <c r="K532" s="709"/>
      <c r="L532" s="696" t="s">
        <v>607</v>
      </c>
      <c r="M532" s="698">
        <v>0.5</v>
      </c>
      <c r="N532" s="40" t="s">
        <v>32</v>
      </c>
      <c r="O532" s="43">
        <v>0.25</v>
      </c>
      <c r="P532" s="44">
        <v>0.5</v>
      </c>
      <c r="Q532" s="44">
        <v>0.75</v>
      </c>
      <c r="R532" s="45">
        <v>1</v>
      </c>
      <c r="S532" s="5">
        <f t="shared" ref="S532" si="2006">SUM(O532:O532)*M532</f>
        <v>0.125</v>
      </c>
      <c r="T532" s="5">
        <f t="shared" ref="T532" si="2007">SUM(P532:P532)*M532</f>
        <v>0.25</v>
      </c>
      <c r="U532" s="5">
        <f t="shared" ref="U532" si="2008">SUM(Q532:Q532)*M532</f>
        <v>0.375</v>
      </c>
      <c r="V532" s="5">
        <f t="shared" ref="V532" si="2009">SUM(R532:R532)*M532</f>
        <v>0.5</v>
      </c>
      <c r="W532" s="6">
        <f t="shared" si="1901"/>
        <v>0.5</v>
      </c>
      <c r="X532" s="906">
        <f>+S533+S535+S537+S539</f>
        <v>0</v>
      </c>
      <c r="Y532" s="906">
        <f>+T533+T535+T537+T539</f>
        <v>0</v>
      </c>
      <c r="Z532" s="906">
        <f>+U533+U535+U537+U539</f>
        <v>0</v>
      </c>
      <c r="AA532" s="906">
        <f>+V533+V535+V537+V539</f>
        <v>0</v>
      </c>
      <c r="AB532" s="959">
        <f>MAX(X532:AA539)</f>
        <v>0</v>
      </c>
      <c r="AC532" s="980"/>
      <c r="AD532" s="982" t="s">
        <v>846</v>
      </c>
      <c r="AE532" s="101" t="str">
        <f t="shared" ref="AE532" si="2010">+IF(P533&gt;P532,"SUPERADA",IF(P533=P532,"EQUILIBRADA",IF(P533&lt;P532,"PARA MEJORAR")))</f>
        <v>PARA MEJORAR</v>
      </c>
      <c r="AF532" s="758"/>
      <c r="AG532" s="738"/>
      <c r="AH532" s="720"/>
      <c r="AI532" s="276"/>
      <c r="AJ532" s="67"/>
    </row>
    <row r="533" spans="1:36" s="68" customFormat="1" ht="24.95" customHeight="1" thickBot="1" x14ac:dyDescent="0.25">
      <c r="A533" s="718"/>
      <c r="B533" s="720"/>
      <c r="C533" s="721"/>
      <c r="D533" s="722"/>
      <c r="E533" s="723"/>
      <c r="F533" s="724"/>
      <c r="G533" s="759"/>
      <c r="H533" s="728"/>
      <c r="I533" s="750"/>
      <c r="J533" s="750"/>
      <c r="K533" s="710"/>
      <c r="L533" s="711"/>
      <c r="M533" s="712"/>
      <c r="N533" s="41" t="s">
        <v>34</v>
      </c>
      <c r="O533" s="46">
        <v>0</v>
      </c>
      <c r="P533" s="8">
        <v>0</v>
      </c>
      <c r="Q533" s="8">
        <v>0</v>
      </c>
      <c r="R533" s="9">
        <v>0</v>
      </c>
      <c r="S533" s="10">
        <f t="shared" ref="S533" si="2011">SUM(O533:O533)*M532</f>
        <v>0</v>
      </c>
      <c r="T533" s="10">
        <f t="shared" ref="T533" si="2012">SUM(P533:P533)*M532</f>
        <v>0</v>
      </c>
      <c r="U533" s="10">
        <f t="shared" ref="U533" si="2013">SUM(Q533:Q533)*M532</f>
        <v>0</v>
      </c>
      <c r="V533" s="10">
        <f t="shared" ref="V533" si="2014">SUM(R533:R533)*M532</f>
        <v>0</v>
      </c>
      <c r="W533" s="11">
        <f t="shared" si="1901"/>
        <v>0</v>
      </c>
      <c r="X533" s="907"/>
      <c r="Y533" s="907"/>
      <c r="Z533" s="907"/>
      <c r="AA533" s="907"/>
      <c r="AB533" s="960"/>
      <c r="AC533" s="980"/>
      <c r="AD533" s="983"/>
      <c r="AE533" s="103"/>
      <c r="AF533" s="759"/>
      <c r="AG533" s="722"/>
      <c r="AH533" s="720"/>
      <c r="AI533" s="276"/>
      <c r="AJ533" s="67"/>
    </row>
    <row r="534" spans="1:36" s="68" customFormat="1" ht="24.95" customHeight="1" x14ac:dyDescent="0.2">
      <c r="A534" s="718"/>
      <c r="B534" s="720"/>
      <c r="C534" s="721"/>
      <c r="D534" s="722"/>
      <c r="E534" s="723"/>
      <c r="F534" s="724"/>
      <c r="G534" s="759"/>
      <c r="H534" s="728"/>
      <c r="I534" s="750"/>
      <c r="J534" s="750"/>
      <c r="K534" s="710"/>
      <c r="L534" s="711" t="s">
        <v>608</v>
      </c>
      <c r="M534" s="712">
        <v>0.2</v>
      </c>
      <c r="N534" s="40" t="s">
        <v>32</v>
      </c>
      <c r="O534" s="43">
        <v>0.25</v>
      </c>
      <c r="P534" s="44">
        <v>0.5</v>
      </c>
      <c r="Q534" s="44">
        <v>0.75</v>
      </c>
      <c r="R534" s="45">
        <v>1</v>
      </c>
      <c r="S534" s="5">
        <f t="shared" ref="S534" si="2015">SUM(O534:O534)*M534</f>
        <v>0.05</v>
      </c>
      <c r="T534" s="5">
        <f t="shared" ref="T534" si="2016">SUM(P534:P534)*M534</f>
        <v>0.1</v>
      </c>
      <c r="U534" s="5">
        <f t="shared" ref="U534" si="2017">SUM(Q534:Q534)*M534</f>
        <v>0.15000000000000002</v>
      </c>
      <c r="V534" s="5">
        <f t="shared" ref="V534" si="2018">SUM(R534:R534)*M534</f>
        <v>0.2</v>
      </c>
      <c r="W534" s="6">
        <f t="shared" si="1901"/>
        <v>0.2</v>
      </c>
      <c r="X534" s="907"/>
      <c r="Y534" s="907"/>
      <c r="Z534" s="907"/>
      <c r="AA534" s="907"/>
      <c r="AB534" s="960"/>
      <c r="AC534" s="980"/>
      <c r="AD534" s="983"/>
      <c r="AE534" s="101" t="str">
        <f t="shared" ref="AE534" si="2019">+IF(P535&gt;P534,"SUPERADA",IF(P535=P534,"EQUILIBRADA",IF(P535&lt;P534,"PARA MEJORAR")))</f>
        <v>PARA MEJORAR</v>
      </c>
      <c r="AF534" s="759"/>
      <c r="AG534" s="722"/>
      <c r="AH534" s="720"/>
      <c r="AI534" s="276"/>
      <c r="AJ534" s="67"/>
    </row>
    <row r="535" spans="1:36" s="68" customFormat="1" ht="24.95" customHeight="1" thickBot="1" x14ac:dyDescent="0.25">
      <c r="A535" s="718"/>
      <c r="B535" s="720"/>
      <c r="C535" s="721"/>
      <c r="D535" s="722"/>
      <c r="E535" s="723"/>
      <c r="F535" s="724"/>
      <c r="G535" s="759"/>
      <c r="H535" s="728"/>
      <c r="I535" s="750"/>
      <c r="J535" s="750"/>
      <c r="K535" s="710"/>
      <c r="L535" s="711"/>
      <c r="M535" s="712"/>
      <c r="N535" s="41" t="s">
        <v>34</v>
      </c>
      <c r="O535" s="46">
        <v>0</v>
      </c>
      <c r="P535" s="8">
        <v>0</v>
      </c>
      <c r="Q535" s="8">
        <v>0</v>
      </c>
      <c r="R535" s="9">
        <v>0</v>
      </c>
      <c r="S535" s="10">
        <f t="shared" ref="S535" si="2020">SUM(O535:O535)*M534</f>
        <v>0</v>
      </c>
      <c r="T535" s="10">
        <f t="shared" ref="T535" si="2021">SUM(P535:P535)*M534</f>
        <v>0</v>
      </c>
      <c r="U535" s="10">
        <f t="shared" ref="U535" si="2022">SUM(Q535:Q535)*M534</f>
        <v>0</v>
      </c>
      <c r="V535" s="10">
        <f t="shared" ref="V535" si="2023">SUM(R535:R535)*M534</f>
        <v>0</v>
      </c>
      <c r="W535" s="11">
        <f t="shared" si="1901"/>
        <v>0</v>
      </c>
      <c r="X535" s="907"/>
      <c r="Y535" s="907"/>
      <c r="Z535" s="907"/>
      <c r="AA535" s="907"/>
      <c r="AB535" s="960"/>
      <c r="AC535" s="980"/>
      <c r="AD535" s="983"/>
      <c r="AE535" s="103"/>
      <c r="AF535" s="759"/>
      <c r="AG535" s="722"/>
      <c r="AH535" s="720"/>
      <c r="AI535" s="276"/>
      <c r="AJ535" s="67"/>
    </row>
    <row r="536" spans="1:36" s="68" customFormat="1" ht="24.95" customHeight="1" x14ac:dyDescent="0.2">
      <c r="A536" s="718"/>
      <c r="B536" s="720"/>
      <c r="C536" s="721"/>
      <c r="D536" s="722"/>
      <c r="E536" s="723"/>
      <c r="F536" s="724"/>
      <c r="G536" s="759"/>
      <c r="H536" s="728"/>
      <c r="I536" s="750"/>
      <c r="J536" s="750"/>
      <c r="K536" s="710"/>
      <c r="L536" s="711" t="s">
        <v>609</v>
      </c>
      <c r="M536" s="712">
        <v>0.2</v>
      </c>
      <c r="N536" s="40" t="s">
        <v>32</v>
      </c>
      <c r="O536" s="43">
        <v>0.25</v>
      </c>
      <c r="P536" s="44">
        <v>0.5</v>
      </c>
      <c r="Q536" s="44">
        <v>0.75</v>
      </c>
      <c r="R536" s="45">
        <v>1</v>
      </c>
      <c r="S536" s="5">
        <f t="shared" ref="S536" si="2024">SUM(O536:O536)*M536</f>
        <v>0.05</v>
      </c>
      <c r="T536" s="5">
        <f t="shared" ref="T536" si="2025">SUM(P536:P536)*M536</f>
        <v>0.1</v>
      </c>
      <c r="U536" s="5">
        <f t="shared" ref="U536" si="2026">SUM(Q536:Q536)*M536</f>
        <v>0.15000000000000002</v>
      </c>
      <c r="V536" s="5">
        <f t="shared" ref="V536" si="2027">SUM(R536:R536)*M536</f>
        <v>0.2</v>
      </c>
      <c r="W536" s="6">
        <f t="shared" si="1901"/>
        <v>0.2</v>
      </c>
      <c r="X536" s="907"/>
      <c r="Y536" s="907"/>
      <c r="Z536" s="907"/>
      <c r="AA536" s="907"/>
      <c r="AB536" s="960"/>
      <c r="AC536" s="980"/>
      <c r="AD536" s="983"/>
      <c r="AE536" s="101" t="str">
        <f t="shared" ref="AE536" si="2028">+IF(P537&gt;P536,"SUPERADA",IF(P537=P536,"EQUILIBRADA",IF(P537&lt;P536,"PARA MEJORAR")))</f>
        <v>PARA MEJORAR</v>
      </c>
      <c r="AF536" s="759"/>
      <c r="AG536" s="722"/>
      <c r="AH536" s="720"/>
      <c r="AI536" s="276"/>
      <c r="AJ536" s="67"/>
    </row>
    <row r="537" spans="1:36" s="68" customFormat="1" ht="24.95" customHeight="1" thickBot="1" x14ac:dyDescent="0.25">
      <c r="A537" s="718"/>
      <c r="B537" s="720"/>
      <c r="C537" s="721"/>
      <c r="D537" s="722"/>
      <c r="E537" s="723"/>
      <c r="F537" s="724"/>
      <c r="G537" s="759"/>
      <c r="H537" s="728"/>
      <c r="I537" s="750"/>
      <c r="J537" s="750"/>
      <c r="K537" s="710"/>
      <c r="L537" s="711"/>
      <c r="M537" s="712"/>
      <c r="N537" s="41" t="s">
        <v>34</v>
      </c>
      <c r="O537" s="46">
        <v>0</v>
      </c>
      <c r="P537" s="8">
        <v>0</v>
      </c>
      <c r="Q537" s="8">
        <v>0</v>
      </c>
      <c r="R537" s="9">
        <v>0</v>
      </c>
      <c r="S537" s="10">
        <f t="shared" ref="S537" si="2029">SUM(O537:O537)*M536</f>
        <v>0</v>
      </c>
      <c r="T537" s="10">
        <f t="shared" ref="T537" si="2030">SUM(P537:P537)*M536</f>
        <v>0</v>
      </c>
      <c r="U537" s="10">
        <f t="shared" ref="U537" si="2031">SUM(Q537:Q537)*M536</f>
        <v>0</v>
      </c>
      <c r="V537" s="10">
        <f t="shared" ref="V537" si="2032">SUM(R537:R537)*M536</f>
        <v>0</v>
      </c>
      <c r="W537" s="11">
        <f t="shared" si="1901"/>
        <v>0</v>
      </c>
      <c r="X537" s="907"/>
      <c r="Y537" s="907"/>
      <c r="Z537" s="907"/>
      <c r="AA537" s="907"/>
      <c r="AB537" s="960"/>
      <c r="AC537" s="980"/>
      <c r="AD537" s="983"/>
      <c r="AE537" s="103"/>
      <c r="AF537" s="759"/>
      <c r="AG537" s="722"/>
      <c r="AH537" s="720"/>
      <c r="AI537" s="276"/>
      <c r="AJ537" s="67"/>
    </row>
    <row r="538" spans="1:36" s="68" customFormat="1" ht="24.95" customHeight="1" x14ac:dyDescent="0.2">
      <c r="A538" s="718"/>
      <c r="B538" s="720"/>
      <c r="C538" s="721"/>
      <c r="D538" s="722"/>
      <c r="E538" s="723"/>
      <c r="F538" s="724"/>
      <c r="G538" s="759"/>
      <c r="H538" s="728"/>
      <c r="I538" s="750"/>
      <c r="J538" s="750"/>
      <c r="K538" s="710"/>
      <c r="L538" s="711" t="s">
        <v>610</v>
      </c>
      <c r="M538" s="712">
        <v>0.1</v>
      </c>
      <c r="N538" s="40" t="s">
        <v>32</v>
      </c>
      <c r="O538" s="43">
        <v>0</v>
      </c>
      <c r="P538" s="44">
        <v>0</v>
      </c>
      <c r="Q538" s="44">
        <v>0.5</v>
      </c>
      <c r="R538" s="45">
        <v>1</v>
      </c>
      <c r="S538" s="5">
        <f t="shared" ref="S538" si="2033">SUM(O538:O538)*M538</f>
        <v>0</v>
      </c>
      <c r="T538" s="5">
        <f t="shared" ref="T538" si="2034">SUM(P538:P538)*M538</f>
        <v>0</v>
      </c>
      <c r="U538" s="5">
        <f t="shared" ref="U538" si="2035">SUM(Q538:Q538)*M538</f>
        <v>0.05</v>
      </c>
      <c r="V538" s="5">
        <f t="shared" ref="V538" si="2036">SUM(R538:R538)*M538</f>
        <v>0.1</v>
      </c>
      <c r="W538" s="6">
        <f t="shared" si="1901"/>
        <v>0.1</v>
      </c>
      <c r="X538" s="907"/>
      <c r="Y538" s="907"/>
      <c r="Z538" s="907"/>
      <c r="AA538" s="907"/>
      <c r="AB538" s="960"/>
      <c r="AC538" s="980"/>
      <c r="AD538" s="983"/>
      <c r="AE538" s="101" t="str">
        <f t="shared" ref="AE538" si="2037">+IF(P539&gt;P538,"SUPERADA",IF(P539=P538,"EQUILIBRADA",IF(P539&lt;P538,"PARA MEJORAR")))</f>
        <v>EQUILIBRADA</v>
      </c>
      <c r="AF538" s="759"/>
      <c r="AG538" s="722"/>
      <c r="AH538" s="720"/>
      <c r="AI538" s="276"/>
      <c r="AJ538" s="67"/>
    </row>
    <row r="539" spans="1:36" s="68" customFormat="1" ht="24.95" customHeight="1" thickBot="1" x14ac:dyDescent="0.25">
      <c r="A539" s="718"/>
      <c r="B539" s="720"/>
      <c r="C539" s="721"/>
      <c r="D539" s="722"/>
      <c r="E539" s="723"/>
      <c r="F539" s="724"/>
      <c r="G539" s="760"/>
      <c r="H539" s="761"/>
      <c r="I539" s="804"/>
      <c r="J539" s="804"/>
      <c r="K539" s="805"/>
      <c r="L539" s="766"/>
      <c r="M539" s="781"/>
      <c r="N539" s="41" t="s">
        <v>34</v>
      </c>
      <c r="O539" s="46">
        <v>0</v>
      </c>
      <c r="P539" s="8">
        <v>0</v>
      </c>
      <c r="Q539" s="8">
        <v>0</v>
      </c>
      <c r="R539" s="9">
        <v>0</v>
      </c>
      <c r="S539" s="10">
        <f t="shared" ref="S539" si="2038">SUM(O539:O539)*M538</f>
        <v>0</v>
      </c>
      <c r="T539" s="10">
        <f t="shared" ref="T539" si="2039">SUM(P539:P539)*M538</f>
        <v>0</v>
      </c>
      <c r="U539" s="10">
        <f t="shared" ref="U539" si="2040">SUM(Q539:Q539)*M538</f>
        <v>0</v>
      </c>
      <c r="V539" s="10">
        <f t="shared" ref="V539" si="2041">SUM(R539:R539)*M538</f>
        <v>0</v>
      </c>
      <c r="W539" s="11">
        <f t="shared" si="1901"/>
        <v>0</v>
      </c>
      <c r="X539" s="908"/>
      <c r="Y539" s="908"/>
      <c r="Z539" s="908"/>
      <c r="AA539" s="908"/>
      <c r="AB539" s="961"/>
      <c r="AC539" s="980"/>
      <c r="AD539" s="983"/>
      <c r="AE539" s="103"/>
      <c r="AF539" s="760"/>
      <c r="AG539" s="722"/>
      <c r="AH539" s="720"/>
      <c r="AI539" s="276"/>
      <c r="AJ539" s="67"/>
    </row>
    <row r="540" spans="1:36" s="68" customFormat="1" ht="24.95" customHeight="1" x14ac:dyDescent="0.2">
      <c r="A540" s="718"/>
      <c r="B540" s="720"/>
      <c r="C540" s="736"/>
      <c r="D540" s="738" t="s">
        <v>611</v>
      </c>
      <c r="E540" s="740"/>
      <c r="F540" s="756" t="s">
        <v>612</v>
      </c>
      <c r="G540" s="801" t="s">
        <v>613</v>
      </c>
      <c r="H540" s="727"/>
      <c r="I540" s="749" t="s">
        <v>614</v>
      </c>
      <c r="J540" s="749" t="s">
        <v>606</v>
      </c>
      <c r="K540" s="709"/>
      <c r="L540" s="696" t="s">
        <v>615</v>
      </c>
      <c r="M540" s="698">
        <v>0.5</v>
      </c>
      <c r="N540" s="40" t="s">
        <v>32</v>
      </c>
      <c r="O540" s="43">
        <v>0.25</v>
      </c>
      <c r="P540" s="44">
        <v>0.5</v>
      </c>
      <c r="Q540" s="44">
        <v>0.75</v>
      </c>
      <c r="R540" s="45">
        <v>1</v>
      </c>
      <c r="S540" s="5">
        <f t="shared" ref="S540" si="2042">SUM(O540:O540)*M540</f>
        <v>0.125</v>
      </c>
      <c r="T540" s="5">
        <f t="shared" ref="T540" si="2043">SUM(P540:P540)*M540</f>
        <v>0.25</v>
      </c>
      <c r="U540" s="5">
        <f t="shared" ref="U540" si="2044">SUM(Q540:Q540)*M540</f>
        <v>0.375</v>
      </c>
      <c r="V540" s="5">
        <f t="shared" ref="V540" si="2045">SUM(R540:R540)*M540</f>
        <v>0.5</v>
      </c>
      <c r="W540" s="6">
        <f t="shared" si="1901"/>
        <v>0.5</v>
      </c>
      <c r="X540" s="928">
        <f>+S541+S543+S545+S547</f>
        <v>0</v>
      </c>
      <c r="Y540" s="928">
        <f>+T541+T543+T545+T547</f>
        <v>0</v>
      </c>
      <c r="Z540" s="928">
        <f>+U541+U543+U545+U547</f>
        <v>0</v>
      </c>
      <c r="AA540" s="928">
        <f>+V541+V543+V545+V547</f>
        <v>0</v>
      </c>
      <c r="AB540" s="962">
        <f>MAX(X540:AA547)</f>
        <v>0</v>
      </c>
      <c r="AC540" s="980"/>
      <c r="AD540" s="983"/>
      <c r="AE540" s="101" t="str">
        <f t="shared" ref="AE540" si="2046">+IF(P541&gt;P540,"SUPERADA",IF(P541=P540,"EQUILIBRADA",IF(P541&lt;P540,"PARA MEJORAR")))</f>
        <v>PARA MEJORAR</v>
      </c>
      <c r="AF540" s="801"/>
      <c r="AG540" s="738"/>
      <c r="AH540" s="720"/>
      <c r="AI540" s="276"/>
      <c r="AJ540" s="67"/>
    </row>
    <row r="541" spans="1:36" s="68" customFormat="1" ht="24.95" customHeight="1" thickBot="1" x14ac:dyDescent="0.25">
      <c r="A541" s="718"/>
      <c r="B541" s="720"/>
      <c r="C541" s="721"/>
      <c r="D541" s="722"/>
      <c r="E541" s="723"/>
      <c r="F541" s="724"/>
      <c r="G541" s="802"/>
      <c r="H541" s="728"/>
      <c r="I541" s="750"/>
      <c r="J541" s="750"/>
      <c r="K541" s="710"/>
      <c r="L541" s="711"/>
      <c r="M541" s="712"/>
      <c r="N541" s="41" t="s">
        <v>34</v>
      </c>
      <c r="O541" s="46">
        <v>0</v>
      </c>
      <c r="P541" s="8">
        <v>0</v>
      </c>
      <c r="Q541" s="8">
        <v>0</v>
      </c>
      <c r="R541" s="9">
        <v>0</v>
      </c>
      <c r="S541" s="10">
        <f t="shared" ref="S541" si="2047">SUM(O541:O541)*M540</f>
        <v>0</v>
      </c>
      <c r="T541" s="10">
        <f t="shared" ref="T541" si="2048">SUM(P541:P541)*M540</f>
        <v>0</v>
      </c>
      <c r="U541" s="10">
        <f t="shared" ref="U541" si="2049">SUM(Q541:Q541)*M540</f>
        <v>0</v>
      </c>
      <c r="V541" s="10">
        <f t="shared" ref="V541" si="2050">SUM(R541:R541)*M540</f>
        <v>0</v>
      </c>
      <c r="W541" s="11">
        <f t="shared" si="1901"/>
        <v>0</v>
      </c>
      <c r="X541" s="929"/>
      <c r="Y541" s="929"/>
      <c r="Z541" s="929"/>
      <c r="AA541" s="929"/>
      <c r="AB541" s="963"/>
      <c r="AC541" s="980"/>
      <c r="AD541" s="983"/>
      <c r="AE541" s="103"/>
      <c r="AF541" s="802"/>
      <c r="AG541" s="722"/>
      <c r="AH541" s="720"/>
      <c r="AI541" s="276"/>
      <c r="AJ541" s="67"/>
    </row>
    <row r="542" spans="1:36" s="68" customFormat="1" ht="24.95" customHeight="1" x14ac:dyDescent="0.2">
      <c r="A542" s="718"/>
      <c r="B542" s="720"/>
      <c r="C542" s="721"/>
      <c r="D542" s="722"/>
      <c r="E542" s="723"/>
      <c r="F542" s="724"/>
      <c r="G542" s="802"/>
      <c r="H542" s="728"/>
      <c r="I542" s="750"/>
      <c r="J542" s="750"/>
      <c r="K542" s="710"/>
      <c r="L542" s="711" t="s">
        <v>616</v>
      </c>
      <c r="M542" s="712">
        <v>0.3</v>
      </c>
      <c r="N542" s="40" t="s">
        <v>32</v>
      </c>
      <c r="O542" s="43">
        <v>0</v>
      </c>
      <c r="P542" s="44">
        <v>0</v>
      </c>
      <c r="Q542" s="44">
        <v>0</v>
      </c>
      <c r="R542" s="45">
        <v>1</v>
      </c>
      <c r="S542" s="5">
        <f t="shared" ref="S542" si="2051">SUM(O542:O542)*M542</f>
        <v>0</v>
      </c>
      <c r="T542" s="5">
        <f t="shared" ref="T542" si="2052">SUM(P542:P542)*M542</f>
        <v>0</v>
      </c>
      <c r="U542" s="5">
        <f t="shared" ref="U542" si="2053">SUM(Q542:Q542)*M542</f>
        <v>0</v>
      </c>
      <c r="V542" s="5">
        <f t="shared" ref="V542" si="2054">SUM(R542:R542)*M542</f>
        <v>0.3</v>
      </c>
      <c r="W542" s="6">
        <f t="shared" si="1901"/>
        <v>0.3</v>
      </c>
      <c r="X542" s="929"/>
      <c r="Y542" s="929"/>
      <c r="Z542" s="929"/>
      <c r="AA542" s="929"/>
      <c r="AB542" s="963"/>
      <c r="AC542" s="980"/>
      <c r="AD542" s="983"/>
      <c r="AE542" s="101" t="str">
        <f t="shared" ref="AE542" si="2055">+IF(P543&gt;P542,"SUPERADA",IF(P543=P542,"EQUILIBRADA",IF(P543&lt;P542,"PARA MEJORAR")))</f>
        <v>EQUILIBRADA</v>
      </c>
      <c r="AF542" s="802"/>
      <c r="AG542" s="722"/>
      <c r="AH542" s="720"/>
      <c r="AI542" s="276"/>
      <c r="AJ542" s="67"/>
    </row>
    <row r="543" spans="1:36" s="68" customFormat="1" ht="24.95" customHeight="1" thickBot="1" x14ac:dyDescent="0.25">
      <c r="A543" s="718"/>
      <c r="B543" s="720"/>
      <c r="C543" s="721"/>
      <c r="D543" s="722"/>
      <c r="E543" s="723"/>
      <c r="F543" s="724"/>
      <c r="G543" s="802"/>
      <c r="H543" s="728"/>
      <c r="I543" s="750"/>
      <c r="J543" s="750"/>
      <c r="K543" s="710"/>
      <c r="L543" s="711"/>
      <c r="M543" s="712"/>
      <c r="N543" s="41" t="s">
        <v>34</v>
      </c>
      <c r="O543" s="46">
        <v>0</v>
      </c>
      <c r="P543" s="8">
        <v>0</v>
      </c>
      <c r="Q543" s="8">
        <v>0</v>
      </c>
      <c r="R543" s="9">
        <v>0</v>
      </c>
      <c r="S543" s="10">
        <f t="shared" ref="S543" si="2056">SUM(O543:O543)*M542</f>
        <v>0</v>
      </c>
      <c r="T543" s="10">
        <f t="shared" ref="T543" si="2057">SUM(P543:P543)*M542</f>
        <v>0</v>
      </c>
      <c r="U543" s="10">
        <f t="shared" ref="U543" si="2058">SUM(Q543:Q543)*M542</f>
        <v>0</v>
      </c>
      <c r="V543" s="10">
        <f t="shared" ref="V543" si="2059">SUM(R543:R543)*M542</f>
        <v>0</v>
      </c>
      <c r="W543" s="11">
        <f t="shared" si="1901"/>
        <v>0</v>
      </c>
      <c r="X543" s="929"/>
      <c r="Y543" s="929"/>
      <c r="Z543" s="929"/>
      <c r="AA543" s="929"/>
      <c r="AB543" s="963"/>
      <c r="AC543" s="980"/>
      <c r="AD543" s="983"/>
      <c r="AE543" s="103"/>
      <c r="AF543" s="802"/>
      <c r="AG543" s="722"/>
      <c r="AH543" s="720"/>
      <c r="AI543" s="276"/>
      <c r="AJ543" s="67"/>
    </row>
    <row r="544" spans="1:36" s="68" customFormat="1" ht="24.95" customHeight="1" x14ac:dyDescent="0.2">
      <c r="A544" s="718"/>
      <c r="B544" s="720"/>
      <c r="C544" s="721"/>
      <c r="D544" s="722"/>
      <c r="E544" s="723"/>
      <c r="F544" s="724"/>
      <c r="G544" s="802"/>
      <c r="H544" s="728"/>
      <c r="I544" s="750"/>
      <c r="J544" s="750"/>
      <c r="K544" s="710"/>
      <c r="L544" s="711" t="s">
        <v>617</v>
      </c>
      <c r="M544" s="712">
        <v>0.1</v>
      </c>
      <c r="N544" s="40" t="s">
        <v>32</v>
      </c>
      <c r="O544" s="43">
        <v>0.25</v>
      </c>
      <c r="P544" s="44">
        <v>0.5</v>
      </c>
      <c r="Q544" s="44">
        <v>0.75</v>
      </c>
      <c r="R544" s="45">
        <v>1</v>
      </c>
      <c r="S544" s="5">
        <f t="shared" ref="S544" si="2060">SUM(O544:O544)*M544</f>
        <v>2.5000000000000001E-2</v>
      </c>
      <c r="T544" s="5">
        <f t="shared" ref="T544" si="2061">SUM(P544:P544)*M544</f>
        <v>0.05</v>
      </c>
      <c r="U544" s="5">
        <f t="shared" ref="U544" si="2062">SUM(Q544:Q544)*M544</f>
        <v>7.5000000000000011E-2</v>
      </c>
      <c r="V544" s="5">
        <f t="shared" ref="V544" si="2063">SUM(R544:R544)*M544</f>
        <v>0.1</v>
      </c>
      <c r="W544" s="6">
        <f t="shared" si="1901"/>
        <v>0.1</v>
      </c>
      <c r="X544" s="929"/>
      <c r="Y544" s="929"/>
      <c r="Z544" s="929"/>
      <c r="AA544" s="929"/>
      <c r="AB544" s="963"/>
      <c r="AC544" s="980"/>
      <c r="AD544" s="983"/>
      <c r="AE544" s="101" t="str">
        <f t="shared" ref="AE544" si="2064">+IF(P545&gt;P544,"SUPERADA",IF(P545=P544,"EQUILIBRADA",IF(P545&lt;P544,"PARA MEJORAR")))</f>
        <v>PARA MEJORAR</v>
      </c>
      <c r="AF544" s="802"/>
      <c r="AG544" s="722"/>
      <c r="AH544" s="720"/>
      <c r="AI544" s="276"/>
      <c r="AJ544" s="67"/>
    </row>
    <row r="545" spans="1:36" s="68" customFormat="1" ht="24.95" customHeight="1" thickBot="1" x14ac:dyDescent="0.25">
      <c r="A545" s="718"/>
      <c r="B545" s="720"/>
      <c r="C545" s="721"/>
      <c r="D545" s="722"/>
      <c r="E545" s="723"/>
      <c r="F545" s="724"/>
      <c r="G545" s="802"/>
      <c r="H545" s="728"/>
      <c r="I545" s="750"/>
      <c r="J545" s="750"/>
      <c r="K545" s="710"/>
      <c r="L545" s="711"/>
      <c r="M545" s="712"/>
      <c r="N545" s="41" t="s">
        <v>34</v>
      </c>
      <c r="O545" s="46">
        <v>0</v>
      </c>
      <c r="P545" s="8">
        <v>0</v>
      </c>
      <c r="Q545" s="8">
        <v>0</v>
      </c>
      <c r="R545" s="9">
        <v>0</v>
      </c>
      <c r="S545" s="10">
        <f t="shared" ref="S545" si="2065">SUM(O545:O545)*M544</f>
        <v>0</v>
      </c>
      <c r="T545" s="10">
        <f t="shared" ref="T545" si="2066">SUM(P545:P545)*M544</f>
        <v>0</v>
      </c>
      <c r="U545" s="10">
        <f t="shared" ref="U545" si="2067">SUM(Q545:Q545)*M544</f>
        <v>0</v>
      </c>
      <c r="V545" s="10">
        <f t="shared" ref="V545" si="2068">SUM(R545:R545)*M544</f>
        <v>0</v>
      </c>
      <c r="W545" s="11">
        <f t="shared" si="1901"/>
        <v>0</v>
      </c>
      <c r="X545" s="929"/>
      <c r="Y545" s="929"/>
      <c r="Z545" s="929"/>
      <c r="AA545" s="929"/>
      <c r="AB545" s="963"/>
      <c r="AC545" s="980"/>
      <c r="AD545" s="983"/>
      <c r="AE545" s="103"/>
      <c r="AF545" s="802"/>
      <c r="AG545" s="722"/>
      <c r="AH545" s="720"/>
      <c r="AI545" s="276"/>
      <c r="AJ545" s="67"/>
    </row>
    <row r="546" spans="1:36" s="68" customFormat="1" ht="24.95" customHeight="1" x14ac:dyDescent="0.2">
      <c r="A546" s="718"/>
      <c r="B546" s="720"/>
      <c r="C546" s="721"/>
      <c r="D546" s="722"/>
      <c r="E546" s="723"/>
      <c r="F546" s="724"/>
      <c r="G546" s="802"/>
      <c r="H546" s="728"/>
      <c r="I546" s="750"/>
      <c r="J546" s="750"/>
      <c r="K546" s="710"/>
      <c r="L546" s="711" t="s">
        <v>618</v>
      </c>
      <c r="M546" s="712">
        <v>0.1</v>
      </c>
      <c r="N546" s="40" t="s">
        <v>32</v>
      </c>
      <c r="O546" s="43">
        <v>0.25</v>
      </c>
      <c r="P546" s="44">
        <v>0.5</v>
      </c>
      <c r="Q546" s="44">
        <v>0.75</v>
      </c>
      <c r="R546" s="45">
        <v>1</v>
      </c>
      <c r="S546" s="5">
        <f t="shared" ref="S546" si="2069">SUM(O546:O546)*M546</f>
        <v>2.5000000000000001E-2</v>
      </c>
      <c r="T546" s="5">
        <f t="shared" ref="T546" si="2070">SUM(P546:P546)*M546</f>
        <v>0.05</v>
      </c>
      <c r="U546" s="5">
        <f t="shared" ref="U546" si="2071">SUM(Q546:Q546)*M546</f>
        <v>7.5000000000000011E-2</v>
      </c>
      <c r="V546" s="5">
        <f t="shared" ref="V546" si="2072">SUM(R546:R546)*M546</f>
        <v>0.1</v>
      </c>
      <c r="W546" s="6">
        <f t="shared" si="1901"/>
        <v>0.1</v>
      </c>
      <c r="X546" s="929"/>
      <c r="Y546" s="929"/>
      <c r="Z546" s="929"/>
      <c r="AA546" s="929"/>
      <c r="AB546" s="963"/>
      <c r="AC546" s="980"/>
      <c r="AD546" s="983"/>
      <c r="AE546" s="101" t="str">
        <f t="shared" ref="AE546" si="2073">+IF(P547&gt;P546,"SUPERADA",IF(P547=P546,"EQUILIBRADA",IF(P547&lt;P546,"PARA MEJORAR")))</f>
        <v>PARA MEJORAR</v>
      </c>
      <c r="AF546" s="802"/>
      <c r="AG546" s="722"/>
      <c r="AH546" s="720"/>
      <c r="AI546" s="276"/>
      <c r="AJ546" s="67"/>
    </row>
    <row r="547" spans="1:36" s="68" customFormat="1" ht="24.95" customHeight="1" thickBot="1" x14ac:dyDescent="0.25">
      <c r="A547" s="718"/>
      <c r="B547" s="720"/>
      <c r="C547" s="737"/>
      <c r="D547" s="739"/>
      <c r="E547" s="741"/>
      <c r="F547" s="757"/>
      <c r="G547" s="803"/>
      <c r="H547" s="761"/>
      <c r="I547" s="804"/>
      <c r="J547" s="804"/>
      <c r="K547" s="805"/>
      <c r="L547" s="766"/>
      <c r="M547" s="781"/>
      <c r="N547" s="41" t="s">
        <v>34</v>
      </c>
      <c r="O547" s="46">
        <v>0</v>
      </c>
      <c r="P547" s="8">
        <v>0</v>
      </c>
      <c r="Q547" s="8">
        <v>0</v>
      </c>
      <c r="R547" s="9">
        <v>0</v>
      </c>
      <c r="S547" s="10">
        <f t="shared" ref="S547" si="2074">SUM(O547:O547)*M546</f>
        <v>0</v>
      </c>
      <c r="T547" s="10">
        <f t="shared" ref="T547" si="2075">SUM(P547:P547)*M546</f>
        <v>0</v>
      </c>
      <c r="U547" s="10">
        <f t="shared" ref="U547" si="2076">SUM(Q547:Q547)*M546</f>
        <v>0</v>
      </c>
      <c r="V547" s="10">
        <f t="shared" ref="V547" si="2077">SUM(R547:R547)*M546</f>
        <v>0</v>
      </c>
      <c r="W547" s="11">
        <f t="shared" si="1901"/>
        <v>0</v>
      </c>
      <c r="X547" s="930"/>
      <c r="Y547" s="930"/>
      <c r="Z547" s="930"/>
      <c r="AA547" s="930"/>
      <c r="AB547" s="964"/>
      <c r="AC547" s="980"/>
      <c r="AD547" s="983"/>
      <c r="AE547" s="103"/>
      <c r="AF547" s="803"/>
      <c r="AG547" s="739"/>
      <c r="AH547" s="720"/>
      <c r="AI547" s="276"/>
      <c r="AJ547" s="67"/>
    </row>
    <row r="548" spans="1:36" s="68" customFormat="1" ht="24.95" customHeight="1" x14ac:dyDescent="0.2">
      <c r="A548" s="718"/>
      <c r="B548" s="720"/>
      <c r="C548" s="736"/>
      <c r="D548" s="738" t="s">
        <v>619</v>
      </c>
      <c r="E548" s="740"/>
      <c r="F548" s="756" t="s">
        <v>620</v>
      </c>
      <c r="G548" s="758" t="s">
        <v>621</v>
      </c>
      <c r="H548" s="727"/>
      <c r="I548" s="749" t="s">
        <v>622</v>
      </c>
      <c r="J548" s="749" t="s">
        <v>606</v>
      </c>
      <c r="K548" s="709"/>
      <c r="L548" s="696" t="s">
        <v>623</v>
      </c>
      <c r="M548" s="698">
        <v>0.4</v>
      </c>
      <c r="N548" s="40" t="s">
        <v>32</v>
      </c>
      <c r="O548" s="43">
        <v>0.25</v>
      </c>
      <c r="P548" s="44">
        <v>0.5</v>
      </c>
      <c r="Q548" s="44">
        <v>0.75</v>
      </c>
      <c r="R548" s="45">
        <v>1</v>
      </c>
      <c r="S548" s="5">
        <f t="shared" ref="S548" si="2078">SUM(O548:O548)*M548</f>
        <v>0.1</v>
      </c>
      <c r="T548" s="5">
        <f t="shared" ref="T548" si="2079">SUM(P548:P548)*M548</f>
        <v>0.2</v>
      </c>
      <c r="U548" s="5">
        <f t="shared" ref="U548" si="2080">SUM(Q548:Q548)*M548</f>
        <v>0.30000000000000004</v>
      </c>
      <c r="V548" s="5">
        <f t="shared" ref="V548" si="2081">SUM(R548:R548)*M548</f>
        <v>0.4</v>
      </c>
      <c r="W548" s="6">
        <f t="shared" si="1901"/>
        <v>0.4</v>
      </c>
      <c r="X548" s="906">
        <f>+S549+S551+S553</f>
        <v>0</v>
      </c>
      <c r="Y548" s="906">
        <f>+T549+T551+T553</f>
        <v>0</v>
      </c>
      <c r="Z548" s="906">
        <f>+U549+U551+U553</f>
        <v>0</v>
      </c>
      <c r="AA548" s="906">
        <f>+V549+V551+V553</f>
        <v>0</v>
      </c>
      <c r="AB548" s="959">
        <f>MAX(X548:AA553)</f>
        <v>0</v>
      </c>
      <c r="AC548" s="980"/>
      <c r="AD548" s="983"/>
      <c r="AE548" s="101" t="str">
        <f t="shared" ref="AE548" si="2082">+IF(P549&gt;P548,"SUPERADA",IF(P549=P548,"EQUILIBRADA",IF(P549&lt;P548,"PARA MEJORAR")))</f>
        <v>PARA MEJORAR</v>
      </c>
      <c r="AF548" s="758"/>
      <c r="AG548" s="738"/>
      <c r="AH548" s="720"/>
      <c r="AI548" s="276"/>
      <c r="AJ548" s="67"/>
    </row>
    <row r="549" spans="1:36" s="68" customFormat="1" ht="24.95" customHeight="1" thickBot="1" x14ac:dyDescent="0.25">
      <c r="A549" s="718"/>
      <c r="B549" s="720"/>
      <c r="C549" s="721"/>
      <c r="D549" s="722"/>
      <c r="E549" s="723"/>
      <c r="F549" s="724"/>
      <c r="G549" s="759"/>
      <c r="H549" s="728"/>
      <c r="I549" s="750"/>
      <c r="J549" s="750"/>
      <c r="K549" s="710"/>
      <c r="L549" s="711"/>
      <c r="M549" s="712"/>
      <c r="N549" s="41" t="s">
        <v>34</v>
      </c>
      <c r="O549" s="46">
        <v>0</v>
      </c>
      <c r="P549" s="8">
        <v>0</v>
      </c>
      <c r="Q549" s="8">
        <v>0</v>
      </c>
      <c r="R549" s="9">
        <v>0</v>
      </c>
      <c r="S549" s="10">
        <f t="shared" ref="S549" si="2083">SUM(O549:O549)*M548</f>
        <v>0</v>
      </c>
      <c r="T549" s="10">
        <f t="shared" ref="T549" si="2084">SUM(P549:P549)*M548</f>
        <v>0</v>
      </c>
      <c r="U549" s="10">
        <f t="shared" ref="U549" si="2085">SUM(Q549:Q549)*M548</f>
        <v>0</v>
      </c>
      <c r="V549" s="10">
        <f t="shared" ref="V549" si="2086">SUM(R549:R549)*M548</f>
        <v>0</v>
      </c>
      <c r="W549" s="11">
        <f t="shared" si="1901"/>
        <v>0</v>
      </c>
      <c r="X549" s="907"/>
      <c r="Y549" s="907"/>
      <c r="Z549" s="907"/>
      <c r="AA549" s="907"/>
      <c r="AB549" s="960"/>
      <c r="AC549" s="980"/>
      <c r="AD549" s="983"/>
      <c r="AE549" s="103"/>
      <c r="AF549" s="759"/>
      <c r="AG549" s="722"/>
      <c r="AH549" s="720"/>
      <c r="AI549" s="276"/>
      <c r="AJ549" s="67"/>
    </row>
    <row r="550" spans="1:36" s="68" customFormat="1" ht="24.95" customHeight="1" x14ac:dyDescent="0.2">
      <c r="A550" s="718"/>
      <c r="B550" s="720"/>
      <c r="C550" s="721"/>
      <c r="D550" s="722"/>
      <c r="E550" s="723"/>
      <c r="F550" s="724"/>
      <c r="G550" s="759"/>
      <c r="H550" s="728"/>
      <c r="I550" s="750"/>
      <c r="J550" s="750"/>
      <c r="K550" s="710"/>
      <c r="L550" s="711" t="s">
        <v>624</v>
      </c>
      <c r="M550" s="712">
        <v>0.4</v>
      </c>
      <c r="N550" s="40" t="s">
        <v>32</v>
      </c>
      <c r="O550" s="43">
        <v>0.25</v>
      </c>
      <c r="P550" s="44">
        <v>0.5</v>
      </c>
      <c r="Q550" s="44">
        <v>0.75</v>
      </c>
      <c r="R550" s="45">
        <v>1</v>
      </c>
      <c r="S550" s="5">
        <f t="shared" ref="S550" si="2087">SUM(O550:O550)*M550</f>
        <v>0.1</v>
      </c>
      <c r="T550" s="5">
        <f t="shared" ref="T550" si="2088">SUM(P550:P550)*M550</f>
        <v>0.2</v>
      </c>
      <c r="U550" s="5">
        <f t="shared" ref="U550" si="2089">SUM(Q550:Q550)*M550</f>
        <v>0.30000000000000004</v>
      </c>
      <c r="V550" s="5">
        <f t="shared" ref="V550" si="2090">SUM(R550:R550)*M550</f>
        <v>0.4</v>
      </c>
      <c r="W550" s="6">
        <f t="shared" si="1901"/>
        <v>0.4</v>
      </c>
      <c r="X550" s="907"/>
      <c r="Y550" s="907"/>
      <c r="Z550" s="907"/>
      <c r="AA550" s="907"/>
      <c r="AB550" s="960"/>
      <c r="AC550" s="980"/>
      <c r="AD550" s="983"/>
      <c r="AE550" s="101" t="str">
        <f t="shared" ref="AE550" si="2091">+IF(P551&gt;P550,"SUPERADA",IF(P551=P550,"EQUILIBRADA",IF(P551&lt;P550,"PARA MEJORAR")))</f>
        <v>PARA MEJORAR</v>
      </c>
      <c r="AF550" s="759"/>
      <c r="AG550" s="722"/>
      <c r="AH550" s="720"/>
      <c r="AI550" s="276"/>
      <c r="AJ550" s="67"/>
    </row>
    <row r="551" spans="1:36" s="68" customFormat="1" ht="24.95" customHeight="1" thickBot="1" x14ac:dyDescent="0.25">
      <c r="A551" s="718"/>
      <c r="B551" s="720"/>
      <c r="C551" s="721"/>
      <c r="D551" s="722"/>
      <c r="E551" s="723"/>
      <c r="F551" s="724"/>
      <c r="G551" s="759"/>
      <c r="H551" s="728"/>
      <c r="I551" s="750"/>
      <c r="J551" s="750"/>
      <c r="K551" s="710"/>
      <c r="L551" s="711"/>
      <c r="M551" s="712"/>
      <c r="N551" s="41" t="s">
        <v>34</v>
      </c>
      <c r="O551" s="46">
        <v>0</v>
      </c>
      <c r="P551" s="8">
        <v>0</v>
      </c>
      <c r="Q551" s="8">
        <v>0</v>
      </c>
      <c r="R551" s="9">
        <v>0</v>
      </c>
      <c r="S551" s="10">
        <f t="shared" ref="S551" si="2092">SUM(O551:O551)*M550</f>
        <v>0</v>
      </c>
      <c r="T551" s="10">
        <f t="shared" ref="T551" si="2093">SUM(P551:P551)*M550</f>
        <v>0</v>
      </c>
      <c r="U551" s="10">
        <f t="shared" ref="U551" si="2094">SUM(Q551:Q551)*M550</f>
        <v>0</v>
      </c>
      <c r="V551" s="10">
        <f t="shared" ref="V551" si="2095">SUM(R551:R551)*M550</f>
        <v>0</v>
      </c>
      <c r="W551" s="11">
        <f t="shared" si="1901"/>
        <v>0</v>
      </c>
      <c r="X551" s="907"/>
      <c r="Y551" s="907"/>
      <c r="Z551" s="907"/>
      <c r="AA551" s="907"/>
      <c r="AB551" s="960"/>
      <c r="AC551" s="980"/>
      <c r="AD551" s="983"/>
      <c r="AE551" s="103"/>
      <c r="AF551" s="759"/>
      <c r="AG551" s="722"/>
      <c r="AH551" s="720"/>
      <c r="AI551" s="276"/>
      <c r="AJ551" s="67"/>
    </row>
    <row r="552" spans="1:36" s="68" customFormat="1" ht="24.95" customHeight="1" x14ac:dyDescent="0.2">
      <c r="A552" s="718"/>
      <c r="B552" s="720"/>
      <c r="C552" s="721"/>
      <c r="D552" s="722"/>
      <c r="E552" s="723"/>
      <c r="F552" s="724"/>
      <c r="G552" s="759"/>
      <c r="H552" s="728"/>
      <c r="I552" s="750"/>
      <c r="J552" s="750"/>
      <c r="K552" s="710"/>
      <c r="L552" s="711" t="s">
        <v>625</v>
      </c>
      <c r="M552" s="712">
        <v>0.2</v>
      </c>
      <c r="N552" s="40" t="s">
        <v>32</v>
      </c>
      <c r="O552" s="43">
        <v>0.25</v>
      </c>
      <c r="P552" s="44">
        <v>0.5</v>
      </c>
      <c r="Q552" s="44">
        <v>0.75</v>
      </c>
      <c r="R552" s="45">
        <v>1</v>
      </c>
      <c r="S552" s="5">
        <f t="shared" ref="S552" si="2096">SUM(O552:O552)*M552</f>
        <v>0.05</v>
      </c>
      <c r="T552" s="5">
        <f t="shared" ref="T552" si="2097">SUM(P552:P552)*M552</f>
        <v>0.1</v>
      </c>
      <c r="U552" s="5">
        <f t="shared" ref="U552" si="2098">SUM(Q552:Q552)*M552</f>
        <v>0.15000000000000002</v>
      </c>
      <c r="V552" s="5">
        <f t="shared" ref="V552" si="2099">SUM(R552:R552)*M552</f>
        <v>0.2</v>
      </c>
      <c r="W552" s="6">
        <f t="shared" si="1901"/>
        <v>0.2</v>
      </c>
      <c r="X552" s="907"/>
      <c r="Y552" s="907"/>
      <c r="Z552" s="907"/>
      <c r="AA552" s="907"/>
      <c r="AB552" s="960"/>
      <c r="AC552" s="980"/>
      <c r="AD552" s="983"/>
      <c r="AE552" s="101" t="str">
        <f t="shared" ref="AE552" si="2100">+IF(P553&gt;P552,"SUPERADA",IF(P553=P552,"EQUILIBRADA",IF(P553&lt;P552,"PARA MEJORAR")))</f>
        <v>PARA MEJORAR</v>
      </c>
      <c r="AF552" s="759"/>
      <c r="AG552" s="722"/>
      <c r="AH552" s="720"/>
      <c r="AI552" s="276"/>
      <c r="AJ552" s="67"/>
    </row>
    <row r="553" spans="1:36" s="68" customFormat="1" ht="24.95" customHeight="1" thickBot="1" x14ac:dyDescent="0.25">
      <c r="A553" s="718"/>
      <c r="B553" s="720"/>
      <c r="C553" s="737"/>
      <c r="D553" s="739"/>
      <c r="E553" s="741"/>
      <c r="F553" s="757"/>
      <c r="G553" s="760"/>
      <c r="H553" s="761"/>
      <c r="I553" s="804"/>
      <c r="J553" s="804"/>
      <c r="K553" s="805"/>
      <c r="L553" s="766"/>
      <c r="M553" s="781"/>
      <c r="N553" s="41" t="s">
        <v>34</v>
      </c>
      <c r="O553" s="46">
        <v>0</v>
      </c>
      <c r="P553" s="8">
        <v>0</v>
      </c>
      <c r="Q553" s="8">
        <v>0</v>
      </c>
      <c r="R553" s="9">
        <v>0</v>
      </c>
      <c r="S553" s="10">
        <f t="shared" ref="S553" si="2101">SUM(O553:O553)*M552</f>
        <v>0</v>
      </c>
      <c r="T553" s="10">
        <f t="shared" ref="T553" si="2102">SUM(P553:P553)*M552</f>
        <v>0</v>
      </c>
      <c r="U553" s="10">
        <f t="shared" ref="U553" si="2103">SUM(Q553:Q553)*M552</f>
        <v>0</v>
      </c>
      <c r="V553" s="10">
        <f t="shared" ref="V553" si="2104">SUM(R553:R553)*M552</f>
        <v>0</v>
      </c>
      <c r="W553" s="11">
        <f t="shared" si="1901"/>
        <v>0</v>
      </c>
      <c r="X553" s="908"/>
      <c r="Y553" s="908"/>
      <c r="Z553" s="908"/>
      <c r="AA553" s="908"/>
      <c r="AB553" s="961"/>
      <c r="AC553" s="980"/>
      <c r="AD553" s="983"/>
      <c r="AE553" s="103"/>
      <c r="AF553" s="760"/>
      <c r="AG553" s="739"/>
      <c r="AH553" s="720"/>
      <c r="AI553" s="276"/>
      <c r="AJ553" s="67"/>
    </row>
    <row r="554" spans="1:36" s="68" customFormat="1" ht="24.95" customHeight="1" x14ac:dyDescent="0.2">
      <c r="A554" s="718"/>
      <c r="B554" s="720"/>
      <c r="C554" s="736"/>
      <c r="D554" s="738" t="s">
        <v>626</v>
      </c>
      <c r="E554" s="740"/>
      <c r="F554" s="756" t="s">
        <v>627</v>
      </c>
      <c r="G554" s="758" t="s">
        <v>628</v>
      </c>
      <c r="H554" s="727"/>
      <c r="I554" s="749" t="s">
        <v>629</v>
      </c>
      <c r="J554" s="749" t="s">
        <v>606</v>
      </c>
      <c r="K554" s="709"/>
      <c r="L554" s="696" t="s">
        <v>630</v>
      </c>
      <c r="M554" s="698">
        <v>0.5</v>
      </c>
      <c r="N554" s="40" t="s">
        <v>32</v>
      </c>
      <c r="O554" s="43">
        <v>0.25</v>
      </c>
      <c r="P554" s="44">
        <v>0.5</v>
      </c>
      <c r="Q554" s="44">
        <v>0.75</v>
      </c>
      <c r="R554" s="45">
        <v>1</v>
      </c>
      <c r="S554" s="5">
        <f t="shared" ref="S554" si="2105">SUM(O554:O554)*M554</f>
        <v>0.125</v>
      </c>
      <c r="T554" s="5">
        <f t="shared" ref="T554" si="2106">SUM(P554:P554)*M554</f>
        <v>0.25</v>
      </c>
      <c r="U554" s="5">
        <f t="shared" ref="U554" si="2107">SUM(Q554:Q554)*M554</f>
        <v>0.375</v>
      </c>
      <c r="V554" s="5">
        <f t="shared" ref="V554" si="2108">SUM(R554:R554)*M554</f>
        <v>0.5</v>
      </c>
      <c r="W554" s="6">
        <f t="shared" si="1901"/>
        <v>0.5</v>
      </c>
      <c r="X554" s="906">
        <f>+S555+S557+S559+S561</f>
        <v>0</v>
      </c>
      <c r="Y554" s="906">
        <f>+T555+T557+T559+T561</f>
        <v>0</v>
      </c>
      <c r="Z554" s="906">
        <f>+U555+U557+U559+U561</f>
        <v>0</v>
      </c>
      <c r="AA554" s="906">
        <f>+V555+V557+V559+V561</f>
        <v>0</v>
      </c>
      <c r="AB554" s="959">
        <f>MAX(X554:AA561)</f>
        <v>0</v>
      </c>
      <c r="AC554" s="980"/>
      <c r="AD554" s="983"/>
      <c r="AE554" s="101" t="str">
        <f t="shared" ref="AE554" si="2109">+IF(P555&gt;P554,"SUPERADA",IF(P555=P554,"EQUILIBRADA",IF(P555&lt;P554,"PARA MEJORAR")))</f>
        <v>PARA MEJORAR</v>
      </c>
      <c r="AF554" s="758"/>
      <c r="AG554" s="738"/>
      <c r="AH554" s="720"/>
      <c r="AI554" s="276"/>
      <c r="AJ554" s="67"/>
    </row>
    <row r="555" spans="1:36" s="68" customFormat="1" ht="24.95" customHeight="1" thickBot="1" x14ac:dyDescent="0.25">
      <c r="A555" s="718"/>
      <c r="B555" s="720"/>
      <c r="C555" s="721"/>
      <c r="D555" s="722"/>
      <c r="E555" s="723"/>
      <c r="F555" s="724"/>
      <c r="G555" s="759"/>
      <c r="H555" s="728"/>
      <c r="I555" s="750"/>
      <c r="J555" s="750"/>
      <c r="K555" s="710"/>
      <c r="L555" s="711"/>
      <c r="M555" s="712"/>
      <c r="N555" s="41" t="s">
        <v>34</v>
      </c>
      <c r="O555" s="46">
        <v>0</v>
      </c>
      <c r="P555" s="8">
        <v>0</v>
      </c>
      <c r="Q555" s="8">
        <v>0</v>
      </c>
      <c r="R555" s="9">
        <v>0</v>
      </c>
      <c r="S555" s="10">
        <f t="shared" ref="S555" si="2110">SUM(O555:O555)*M554</f>
        <v>0</v>
      </c>
      <c r="T555" s="10">
        <f t="shared" ref="T555" si="2111">SUM(P555:P555)*M554</f>
        <v>0</v>
      </c>
      <c r="U555" s="10">
        <f t="shared" ref="U555" si="2112">SUM(Q555:Q555)*M554</f>
        <v>0</v>
      </c>
      <c r="V555" s="10">
        <f t="shared" ref="V555" si="2113">SUM(R555:R555)*M554</f>
        <v>0</v>
      </c>
      <c r="W555" s="11">
        <f t="shared" si="1901"/>
        <v>0</v>
      </c>
      <c r="X555" s="907"/>
      <c r="Y555" s="907"/>
      <c r="Z555" s="907"/>
      <c r="AA555" s="907"/>
      <c r="AB555" s="960"/>
      <c r="AC555" s="980"/>
      <c r="AD555" s="983"/>
      <c r="AE555" s="103"/>
      <c r="AF555" s="759"/>
      <c r="AG555" s="722"/>
      <c r="AH555" s="720"/>
      <c r="AI555" s="276"/>
      <c r="AJ555" s="67"/>
    </row>
    <row r="556" spans="1:36" s="68" customFormat="1" ht="24.95" customHeight="1" x14ac:dyDescent="0.2">
      <c r="A556" s="718"/>
      <c r="B556" s="720"/>
      <c r="C556" s="721"/>
      <c r="D556" s="722"/>
      <c r="E556" s="723"/>
      <c r="F556" s="724"/>
      <c r="G556" s="759"/>
      <c r="H556" s="728"/>
      <c r="I556" s="750"/>
      <c r="J556" s="750"/>
      <c r="K556" s="710"/>
      <c r="L556" s="711" t="s">
        <v>631</v>
      </c>
      <c r="M556" s="712">
        <v>0.2</v>
      </c>
      <c r="N556" s="40" t="s">
        <v>32</v>
      </c>
      <c r="O556" s="43">
        <v>0.25</v>
      </c>
      <c r="P556" s="44">
        <v>0.5</v>
      </c>
      <c r="Q556" s="44">
        <v>0.75</v>
      </c>
      <c r="R556" s="45">
        <v>1</v>
      </c>
      <c r="S556" s="5">
        <f t="shared" ref="S556" si="2114">SUM(O556:O556)*M556</f>
        <v>0.05</v>
      </c>
      <c r="T556" s="5">
        <f t="shared" ref="T556" si="2115">SUM(P556:P556)*M556</f>
        <v>0.1</v>
      </c>
      <c r="U556" s="5">
        <f t="shared" ref="U556" si="2116">SUM(Q556:Q556)*M556</f>
        <v>0.15000000000000002</v>
      </c>
      <c r="V556" s="5">
        <f t="shared" ref="V556" si="2117">SUM(R556:R556)*M556</f>
        <v>0.2</v>
      </c>
      <c r="W556" s="6">
        <f t="shared" si="1901"/>
        <v>0.2</v>
      </c>
      <c r="X556" s="907"/>
      <c r="Y556" s="907"/>
      <c r="Z556" s="907"/>
      <c r="AA556" s="907"/>
      <c r="AB556" s="960"/>
      <c r="AC556" s="980"/>
      <c r="AD556" s="983"/>
      <c r="AE556" s="101" t="str">
        <f t="shared" ref="AE556" si="2118">+IF(P557&gt;P556,"SUPERADA",IF(P557=P556,"EQUILIBRADA",IF(P557&lt;P556,"PARA MEJORAR")))</f>
        <v>PARA MEJORAR</v>
      </c>
      <c r="AF556" s="759"/>
      <c r="AG556" s="722"/>
      <c r="AH556" s="720"/>
      <c r="AI556" s="276"/>
      <c r="AJ556" s="67"/>
    </row>
    <row r="557" spans="1:36" s="68" customFormat="1" ht="24.95" customHeight="1" thickBot="1" x14ac:dyDescent="0.25">
      <c r="A557" s="718"/>
      <c r="B557" s="720"/>
      <c r="C557" s="721"/>
      <c r="D557" s="722"/>
      <c r="E557" s="723"/>
      <c r="F557" s="724"/>
      <c r="G557" s="759"/>
      <c r="H557" s="728"/>
      <c r="I557" s="750"/>
      <c r="J557" s="750"/>
      <c r="K557" s="710"/>
      <c r="L557" s="711"/>
      <c r="M557" s="712"/>
      <c r="N557" s="41" t="s">
        <v>34</v>
      </c>
      <c r="O557" s="46">
        <v>0</v>
      </c>
      <c r="P557" s="8">
        <v>0</v>
      </c>
      <c r="Q557" s="8">
        <v>0</v>
      </c>
      <c r="R557" s="9">
        <v>0</v>
      </c>
      <c r="S557" s="10">
        <f t="shared" ref="S557" si="2119">SUM(O557:O557)*M556</f>
        <v>0</v>
      </c>
      <c r="T557" s="10">
        <f t="shared" ref="T557" si="2120">SUM(P557:P557)*M556</f>
        <v>0</v>
      </c>
      <c r="U557" s="10">
        <f t="shared" ref="U557" si="2121">SUM(Q557:Q557)*M556</f>
        <v>0</v>
      </c>
      <c r="V557" s="10">
        <f t="shared" ref="V557" si="2122">SUM(R557:R557)*M556</f>
        <v>0</v>
      </c>
      <c r="W557" s="11">
        <f t="shared" si="1901"/>
        <v>0</v>
      </c>
      <c r="X557" s="907"/>
      <c r="Y557" s="907"/>
      <c r="Z557" s="907"/>
      <c r="AA557" s="907"/>
      <c r="AB557" s="960"/>
      <c r="AC557" s="980"/>
      <c r="AD557" s="983"/>
      <c r="AE557" s="103"/>
      <c r="AF557" s="759"/>
      <c r="AG557" s="722"/>
      <c r="AH557" s="720"/>
      <c r="AI557" s="276"/>
      <c r="AJ557" s="67"/>
    </row>
    <row r="558" spans="1:36" s="68" customFormat="1" ht="24.95" customHeight="1" x14ac:dyDescent="0.2">
      <c r="A558" s="718"/>
      <c r="B558" s="720"/>
      <c r="C558" s="721"/>
      <c r="D558" s="722"/>
      <c r="E558" s="723"/>
      <c r="F558" s="724"/>
      <c r="G558" s="759"/>
      <c r="H558" s="728"/>
      <c r="I558" s="750"/>
      <c r="J558" s="750"/>
      <c r="K558" s="710"/>
      <c r="L558" s="711" t="s">
        <v>632</v>
      </c>
      <c r="M558" s="712">
        <v>0.15</v>
      </c>
      <c r="N558" s="40" t="s">
        <v>32</v>
      </c>
      <c r="O558" s="43">
        <v>0.25</v>
      </c>
      <c r="P558" s="44">
        <v>0.5</v>
      </c>
      <c r="Q558" s="44">
        <v>0.75</v>
      </c>
      <c r="R558" s="45">
        <v>1</v>
      </c>
      <c r="S558" s="5">
        <f t="shared" ref="S558" si="2123">SUM(O558:O558)*M558</f>
        <v>3.7499999999999999E-2</v>
      </c>
      <c r="T558" s="5">
        <f t="shared" ref="T558" si="2124">SUM(P558:P558)*M558</f>
        <v>7.4999999999999997E-2</v>
      </c>
      <c r="U558" s="5">
        <f t="shared" ref="U558" si="2125">SUM(Q558:Q558)*M558</f>
        <v>0.11249999999999999</v>
      </c>
      <c r="V558" s="5">
        <f t="shared" ref="V558" si="2126">SUM(R558:R558)*M558</f>
        <v>0.15</v>
      </c>
      <c r="W558" s="6">
        <f t="shared" si="1901"/>
        <v>0.15</v>
      </c>
      <c r="X558" s="907"/>
      <c r="Y558" s="907"/>
      <c r="Z558" s="907"/>
      <c r="AA558" s="907"/>
      <c r="AB558" s="960"/>
      <c r="AC558" s="980"/>
      <c r="AD558" s="983"/>
      <c r="AE558" s="101" t="str">
        <f t="shared" ref="AE558" si="2127">+IF(P559&gt;P558,"SUPERADA",IF(P559=P558,"EQUILIBRADA",IF(P559&lt;P558,"PARA MEJORAR")))</f>
        <v>PARA MEJORAR</v>
      </c>
      <c r="AF558" s="759"/>
      <c r="AG558" s="722"/>
      <c r="AH558" s="720"/>
      <c r="AI558" s="276"/>
      <c r="AJ558" s="67"/>
    </row>
    <row r="559" spans="1:36" s="68" customFormat="1" ht="24.95" customHeight="1" thickBot="1" x14ac:dyDescent="0.25">
      <c r="A559" s="718"/>
      <c r="B559" s="720"/>
      <c r="C559" s="721"/>
      <c r="D559" s="722"/>
      <c r="E559" s="723"/>
      <c r="F559" s="724"/>
      <c r="G559" s="759"/>
      <c r="H559" s="728"/>
      <c r="I559" s="750"/>
      <c r="J559" s="750"/>
      <c r="K559" s="710"/>
      <c r="L559" s="711"/>
      <c r="M559" s="712"/>
      <c r="N559" s="41" t="s">
        <v>34</v>
      </c>
      <c r="O559" s="46">
        <v>0</v>
      </c>
      <c r="P559" s="8">
        <v>0</v>
      </c>
      <c r="Q559" s="8">
        <v>0</v>
      </c>
      <c r="R559" s="9">
        <v>0</v>
      </c>
      <c r="S559" s="10">
        <f t="shared" ref="S559" si="2128">SUM(O559:O559)*M558</f>
        <v>0</v>
      </c>
      <c r="T559" s="10">
        <f t="shared" ref="T559" si="2129">SUM(P559:P559)*M558</f>
        <v>0</v>
      </c>
      <c r="U559" s="10">
        <f t="shared" ref="U559" si="2130">SUM(Q559:Q559)*M558</f>
        <v>0</v>
      </c>
      <c r="V559" s="10">
        <f t="shared" ref="V559" si="2131">SUM(R559:R559)*M558</f>
        <v>0</v>
      </c>
      <c r="W559" s="11">
        <f t="shared" si="1901"/>
        <v>0</v>
      </c>
      <c r="X559" s="907"/>
      <c r="Y559" s="907"/>
      <c r="Z559" s="907"/>
      <c r="AA559" s="907"/>
      <c r="AB559" s="960"/>
      <c r="AC559" s="980"/>
      <c r="AD559" s="983"/>
      <c r="AE559" s="103"/>
      <c r="AF559" s="759"/>
      <c r="AG559" s="722"/>
      <c r="AH559" s="720"/>
      <c r="AI559" s="276"/>
      <c r="AJ559" s="67"/>
    </row>
    <row r="560" spans="1:36" s="68" customFormat="1" ht="24.95" customHeight="1" x14ac:dyDescent="0.2">
      <c r="A560" s="718"/>
      <c r="B560" s="720"/>
      <c r="C560" s="721"/>
      <c r="D560" s="722"/>
      <c r="E560" s="723"/>
      <c r="F560" s="724"/>
      <c r="G560" s="759"/>
      <c r="H560" s="728"/>
      <c r="I560" s="750"/>
      <c r="J560" s="750"/>
      <c r="K560" s="710"/>
      <c r="L560" s="711" t="s">
        <v>633</v>
      </c>
      <c r="M560" s="712">
        <v>0.15</v>
      </c>
      <c r="N560" s="40" t="s">
        <v>32</v>
      </c>
      <c r="O560" s="43">
        <v>0</v>
      </c>
      <c r="P560" s="44">
        <v>0</v>
      </c>
      <c r="Q560" s="44">
        <v>0</v>
      </c>
      <c r="R560" s="45">
        <v>1</v>
      </c>
      <c r="S560" s="5">
        <f t="shared" ref="S560" si="2132">SUM(O560:O560)*M560</f>
        <v>0</v>
      </c>
      <c r="T560" s="5">
        <f t="shared" ref="T560" si="2133">SUM(P560:P560)*M560</f>
        <v>0</v>
      </c>
      <c r="U560" s="5">
        <f t="shared" ref="U560" si="2134">SUM(Q560:Q560)*M560</f>
        <v>0</v>
      </c>
      <c r="V560" s="5">
        <f t="shared" ref="V560" si="2135">SUM(R560:R560)*M560</f>
        <v>0.15</v>
      </c>
      <c r="W560" s="6">
        <f t="shared" si="1901"/>
        <v>0.15</v>
      </c>
      <c r="X560" s="907"/>
      <c r="Y560" s="907"/>
      <c r="Z560" s="907"/>
      <c r="AA560" s="907"/>
      <c r="AB560" s="960"/>
      <c r="AC560" s="980"/>
      <c r="AD560" s="983"/>
      <c r="AE560" s="101" t="str">
        <f t="shared" ref="AE560" si="2136">+IF(P561&gt;P560,"SUPERADA",IF(P561=P560,"EQUILIBRADA",IF(P561&lt;P560,"PARA MEJORAR")))</f>
        <v>EQUILIBRADA</v>
      </c>
      <c r="AF560" s="759"/>
      <c r="AG560" s="722"/>
      <c r="AH560" s="720"/>
      <c r="AI560" s="276"/>
      <c r="AJ560" s="67"/>
    </row>
    <row r="561" spans="1:36" s="68" customFormat="1" ht="24.95" customHeight="1" thickBot="1" x14ac:dyDescent="0.25">
      <c r="A561" s="718"/>
      <c r="B561" s="720"/>
      <c r="C561" s="721"/>
      <c r="D561" s="722"/>
      <c r="E561" s="723"/>
      <c r="F561" s="724"/>
      <c r="G561" s="760"/>
      <c r="H561" s="761"/>
      <c r="I561" s="804"/>
      <c r="J561" s="804"/>
      <c r="K561" s="805"/>
      <c r="L561" s="766"/>
      <c r="M561" s="781"/>
      <c r="N561" s="41" t="s">
        <v>34</v>
      </c>
      <c r="O561" s="46">
        <v>0</v>
      </c>
      <c r="P561" s="8">
        <v>0</v>
      </c>
      <c r="Q561" s="8">
        <v>0</v>
      </c>
      <c r="R561" s="9">
        <v>0</v>
      </c>
      <c r="S561" s="10">
        <f t="shared" ref="S561" si="2137">SUM(O561:O561)*M560</f>
        <v>0</v>
      </c>
      <c r="T561" s="10">
        <f t="shared" ref="T561" si="2138">SUM(P561:P561)*M560</f>
        <v>0</v>
      </c>
      <c r="U561" s="10">
        <f t="shared" ref="U561" si="2139">SUM(Q561:Q561)*M560</f>
        <v>0</v>
      </c>
      <c r="V561" s="10">
        <f t="shared" ref="V561" si="2140">SUM(R561:R561)*M560</f>
        <v>0</v>
      </c>
      <c r="W561" s="11">
        <f t="shared" si="1901"/>
        <v>0</v>
      </c>
      <c r="X561" s="908"/>
      <c r="Y561" s="908"/>
      <c r="Z561" s="908"/>
      <c r="AA561" s="908"/>
      <c r="AB561" s="961"/>
      <c r="AC561" s="980"/>
      <c r="AD561" s="983"/>
      <c r="AE561" s="103"/>
      <c r="AF561" s="760"/>
      <c r="AG561" s="722"/>
      <c r="AH561" s="720"/>
      <c r="AI561" s="276"/>
      <c r="AJ561" s="67"/>
    </row>
    <row r="562" spans="1:36" s="68" customFormat="1" ht="24.95" customHeight="1" x14ac:dyDescent="0.2">
      <c r="A562" s="718"/>
      <c r="B562" s="720"/>
      <c r="C562" s="736"/>
      <c r="D562" s="738" t="s">
        <v>634</v>
      </c>
      <c r="E562" s="740"/>
      <c r="F562" s="756" t="s">
        <v>635</v>
      </c>
      <c r="G562" s="758" t="s">
        <v>636</v>
      </c>
      <c r="H562" s="727"/>
      <c r="I562" s="749" t="s">
        <v>637</v>
      </c>
      <c r="J562" s="749" t="s">
        <v>606</v>
      </c>
      <c r="K562" s="709"/>
      <c r="L562" s="696" t="s">
        <v>638</v>
      </c>
      <c r="M562" s="698">
        <v>0.7</v>
      </c>
      <c r="N562" s="40" t="s">
        <v>32</v>
      </c>
      <c r="O562" s="43">
        <v>0</v>
      </c>
      <c r="P562" s="44">
        <v>0</v>
      </c>
      <c r="Q562" s="44">
        <v>0.5</v>
      </c>
      <c r="R562" s="45">
        <v>1</v>
      </c>
      <c r="S562" s="5">
        <f t="shared" ref="S562" si="2141">SUM(O562:O562)*M562</f>
        <v>0</v>
      </c>
      <c r="T562" s="5">
        <f t="shared" ref="T562" si="2142">SUM(P562:P562)*M562</f>
        <v>0</v>
      </c>
      <c r="U562" s="5">
        <f t="shared" ref="U562" si="2143">SUM(Q562:Q562)*M562</f>
        <v>0.35</v>
      </c>
      <c r="V562" s="5">
        <f t="shared" ref="V562" si="2144">SUM(R562:R562)*M562</f>
        <v>0.7</v>
      </c>
      <c r="W562" s="6">
        <f t="shared" si="1901"/>
        <v>0.7</v>
      </c>
      <c r="X562" s="906">
        <f>+S563+S565</f>
        <v>0</v>
      </c>
      <c r="Y562" s="906">
        <f>+T563+T565</f>
        <v>0</v>
      </c>
      <c r="Z562" s="906">
        <f>+U563+U565</f>
        <v>0</v>
      </c>
      <c r="AA562" s="906">
        <f>+V563+V565</f>
        <v>0</v>
      </c>
      <c r="AB562" s="959">
        <f>MAX(X562:AA565)</f>
        <v>0</v>
      </c>
      <c r="AC562" s="980"/>
      <c r="AD562" s="983"/>
      <c r="AE562" s="101" t="str">
        <f t="shared" ref="AE562" si="2145">+IF(P563&gt;P562,"SUPERADA",IF(P563=P562,"EQUILIBRADA",IF(P563&lt;P562,"PARA MEJORAR")))</f>
        <v>EQUILIBRADA</v>
      </c>
      <c r="AF562" s="758"/>
      <c r="AG562" s="738"/>
      <c r="AH562" s="720"/>
      <c r="AI562" s="276"/>
      <c r="AJ562" s="67"/>
    </row>
    <row r="563" spans="1:36" s="68" customFormat="1" ht="24.95" customHeight="1" thickBot="1" x14ac:dyDescent="0.25">
      <c r="A563" s="718"/>
      <c r="B563" s="720"/>
      <c r="C563" s="721"/>
      <c r="D563" s="722"/>
      <c r="E563" s="723"/>
      <c r="F563" s="724"/>
      <c r="G563" s="759"/>
      <c r="H563" s="728"/>
      <c r="I563" s="750"/>
      <c r="J563" s="750"/>
      <c r="K563" s="710"/>
      <c r="L563" s="711"/>
      <c r="M563" s="712"/>
      <c r="N563" s="41" t="s">
        <v>34</v>
      </c>
      <c r="O563" s="46">
        <v>0</v>
      </c>
      <c r="P563" s="8">
        <v>0</v>
      </c>
      <c r="Q563" s="8">
        <v>0</v>
      </c>
      <c r="R563" s="9">
        <v>0</v>
      </c>
      <c r="S563" s="10">
        <f t="shared" ref="S563" si="2146">SUM(O563:O563)*M562</f>
        <v>0</v>
      </c>
      <c r="T563" s="10">
        <f t="shared" ref="T563" si="2147">SUM(P563:P563)*M562</f>
        <v>0</v>
      </c>
      <c r="U563" s="10">
        <f t="shared" ref="U563" si="2148">SUM(Q563:Q563)*M562</f>
        <v>0</v>
      </c>
      <c r="V563" s="10">
        <f t="shared" ref="V563" si="2149">SUM(R563:R563)*M562</f>
        <v>0</v>
      </c>
      <c r="W563" s="11">
        <f t="shared" si="1901"/>
        <v>0</v>
      </c>
      <c r="X563" s="907"/>
      <c r="Y563" s="907"/>
      <c r="Z563" s="907"/>
      <c r="AA563" s="907"/>
      <c r="AB563" s="960"/>
      <c r="AC563" s="980"/>
      <c r="AD563" s="983"/>
      <c r="AE563" s="103"/>
      <c r="AF563" s="759"/>
      <c r="AG563" s="722"/>
      <c r="AH563" s="720"/>
      <c r="AI563" s="276"/>
      <c r="AJ563" s="67"/>
    </row>
    <row r="564" spans="1:36" s="68" customFormat="1" ht="30" customHeight="1" x14ac:dyDescent="0.2">
      <c r="A564" s="718"/>
      <c r="B564" s="720"/>
      <c r="C564" s="721"/>
      <c r="D564" s="722"/>
      <c r="E564" s="723"/>
      <c r="F564" s="724"/>
      <c r="G564" s="759"/>
      <c r="H564" s="728"/>
      <c r="I564" s="750"/>
      <c r="J564" s="750"/>
      <c r="K564" s="710"/>
      <c r="L564" s="711" t="s">
        <v>639</v>
      </c>
      <c r="M564" s="712">
        <v>0.3</v>
      </c>
      <c r="N564" s="40" t="s">
        <v>32</v>
      </c>
      <c r="O564" s="43">
        <v>0</v>
      </c>
      <c r="P564" s="44">
        <v>0</v>
      </c>
      <c r="Q564" s="44">
        <v>0.5</v>
      </c>
      <c r="R564" s="45">
        <v>1</v>
      </c>
      <c r="S564" s="5">
        <f t="shared" ref="S564" si="2150">SUM(O564:O564)*M564</f>
        <v>0</v>
      </c>
      <c r="T564" s="5">
        <f t="shared" ref="T564" si="2151">SUM(P564:P564)*M564</f>
        <v>0</v>
      </c>
      <c r="U564" s="5">
        <f t="shared" ref="U564" si="2152">SUM(Q564:Q564)*M564</f>
        <v>0.15</v>
      </c>
      <c r="V564" s="5">
        <f t="shared" ref="V564" si="2153">SUM(R564:R564)*M564</f>
        <v>0.3</v>
      </c>
      <c r="W564" s="6">
        <f t="shared" si="1901"/>
        <v>0.3</v>
      </c>
      <c r="X564" s="907"/>
      <c r="Y564" s="907"/>
      <c r="Z564" s="907"/>
      <c r="AA564" s="907"/>
      <c r="AB564" s="960"/>
      <c r="AC564" s="980"/>
      <c r="AD564" s="983"/>
      <c r="AE564" s="101" t="str">
        <f t="shared" ref="AE564" si="2154">+IF(P565&gt;P564,"SUPERADA",IF(P565=P564,"EQUILIBRADA",IF(P565&lt;P564,"PARA MEJORAR")))</f>
        <v>EQUILIBRADA</v>
      </c>
      <c r="AF564" s="759"/>
      <c r="AG564" s="722"/>
      <c r="AH564" s="720"/>
      <c r="AI564" s="276"/>
      <c r="AJ564" s="67"/>
    </row>
    <row r="565" spans="1:36" s="68" customFormat="1" ht="30" customHeight="1" thickBot="1" x14ac:dyDescent="0.25">
      <c r="A565" s="718"/>
      <c r="B565" s="720"/>
      <c r="C565" s="737"/>
      <c r="D565" s="739"/>
      <c r="E565" s="741"/>
      <c r="F565" s="757"/>
      <c r="G565" s="760"/>
      <c r="H565" s="761"/>
      <c r="I565" s="804"/>
      <c r="J565" s="804"/>
      <c r="K565" s="805"/>
      <c r="L565" s="766"/>
      <c r="M565" s="781"/>
      <c r="N565" s="41" t="s">
        <v>34</v>
      </c>
      <c r="O565" s="46">
        <v>0</v>
      </c>
      <c r="P565" s="8">
        <v>0</v>
      </c>
      <c r="Q565" s="8">
        <v>0</v>
      </c>
      <c r="R565" s="9">
        <v>0</v>
      </c>
      <c r="S565" s="10">
        <f t="shared" ref="S565" si="2155">SUM(O565:O565)*M564</f>
        <v>0</v>
      </c>
      <c r="T565" s="10">
        <f t="shared" ref="T565" si="2156">SUM(P565:P565)*M564</f>
        <v>0</v>
      </c>
      <c r="U565" s="10">
        <f t="shared" ref="U565" si="2157">SUM(Q565:Q565)*M564</f>
        <v>0</v>
      </c>
      <c r="V565" s="10">
        <f t="shared" ref="V565" si="2158">SUM(R565:R565)*M564</f>
        <v>0</v>
      </c>
      <c r="W565" s="11">
        <f t="shared" si="1901"/>
        <v>0</v>
      </c>
      <c r="X565" s="908"/>
      <c r="Y565" s="908"/>
      <c r="Z565" s="908"/>
      <c r="AA565" s="908"/>
      <c r="AB565" s="961"/>
      <c r="AC565" s="980"/>
      <c r="AD565" s="984"/>
      <c r="AE565" s="103"/>
      <c r="AF565" s="760"/>
      <c r="AG565" s="739"/>
      <c r="AH565" s="720"/>
      <c r="AI565" s="276"/>
      <c r="AJ565" s="67"/>
    </row>
    <row r="566" spans="1:36" s="68" customFormat="1" ht="24.95" customHeight="1" x14ac:dyDescent="0.2">
      <c r="A566" s="718"/>
      <c r="B566" s="720"/>
      <c r="C566" s="736"/>
      <c r="D566" s="738" t="s">
        <v>640</v>
      </c>
      <c r="E566" s="740"/>
      <c r="F566" s="756" t="s">
        <v>641</v>
      </c>
      <c r="G566" s="806" t="s">
        <v>642</v>
      </c>
      <c r="H566" s="727"/>
      <c r="I566" s="749" t="s">
        <v>643</v>
      </c>
      <c r="J566" s="749" t="s">
        <v>644</v>
      </c>
      <c r="K566" s="709"/>
      <c r="L566" s="696" t="s">
        <v>645</v>
      </c>
      <c r="M566" s="698">
        <v>0.25</v>
      </c>
      <c r="N566" s="40" t="s">
        <v>32</v>
      </c>
      <c r="O566" s="43">
        <v>1</v>
      </c>
      <c r="P566" s="44">
        <v>1</v>
      </c>
      <c r="Q566" s="44">
        <v>1</v>
      </c>
      <c r="R566" s="45">
        <v>1</v>
      </c>
      <c r="S566" s="5">
        <f t="shared" ref="S566" si="2159">SUM(O566:O566)*M566</f>
        <v>0.25</v>
      </c>
      <c r="T566" s="5">
        <f t="shared" ref="T566" si="2160">SUM(P566:P566)*M566</f>
        <v>0.25</v>
      </c>
      <c r="U566" s="5">
        <f t="shared" ref="U566" si="2161">SUM(Q566:Q566)*M566</f>
        <v>0.25</v>
      </c>
      <c r="V566" s="5">
        <f t="shared" ref="V566" si="2162">SUM(R566:R566)*M566</f>
        <v>0.25</v>
      </c>
      <c r="W566" s="6">
        <f t="shared" si="1901"/>
        <v>0.25</v>
      </c>
      <c r="X566" s="909">
        <f>+S567+S569+S571+S573</f>
        <v>0</v>
      </c>
      <c r="Y566" s="909">
        <f>+T567+T569+T571+T573</f>
        <v>0</v>
      </c>
      <c r="Z566" s="909">
        <f>+U567+U569+U571+U573</f>
        <v>0</v>
      </c>
      <c r="AA566" s="909">
        <f>+V567+V569+V571+V573</f>
        <v>0</v>
      </c>
      <c r="AB566" s="946">
        <f>MAX(X566:AA573)</f>
        <v>0</v>
      </c>
      <c r="AC566" s="980"/>
      <c r="AD566" s="982" t="s">
        <v>847</v>
      </c>
      <c r="AE566" s="101" t="str">
        <f t="shared" ref="AE566" si="2163">+IF(P567&gt;P566,"SUPERADA",IF(P567=P566,"EQUILIBRADA",IF(P567&lt;P566,"PARA MEJORAR")))</f>
        <v>PARA MEJORAR</v>
      </c>
      <c r="AF566" s="806"/>
      <c r="AG566" s="738"/>
      <c r="AH566" s="720"/>
      <c r="AI566" s="276"/>
      <c r="AJ566" s="67"/>
    </row>
    <row r="567" spans="1:36" s="68" customFormat="1" ht="24.95" customHeight="1" thickBot="1" x14ac:dyDescent="0.25">
      <c r="A567" s="718"/>
      <c r="B567" s="720"/>
      <c r="C567" s="721"/>
      <c r="D567" s="722"/>
      <c r="E567" s="723"/>
      <c r="F567" s="724"/>
      <c r="G567" s="807"/>
      <c r="H567" s="728"/>
      <c r="I567" s="750"/>
      <c r="J567" s="750"/>
      <c r="K567" s="710"/>
      <c r="L567" s="711"/>
      <c r="M567" s="712"/>
      <c r="N567" s="41" t="s">
        <v>34</v>
      </c>
      <c r="O567" s="46">
        <v>0</v>
      </c>
      <c r="P567" s="8">
        <v>0</v>
      </c>
      <c r="Q567" s="8">
        <v>0</v>
      </c>
      <c r="R567" s="9">
        <v>0</v>
      </c>
      <c r="S567" s="10">
        <f t="shared" ref="S567" si="2164">SUM(O567:O567)*M566</f>
        <v>0</v>
      </c>
      <c r="T567" s="10">
        <f t="shared" ref="T567" si="2165">SUM(P567:P567)*M566</f>
        <v>0</v>
      </c>
      <c r="U567" s="10">
        <f t="shared" ref="U567" si="2166">SUM(Q567:Q567)*M566</f>
        <v>0</v>
      </c>
      <c r="V567" s="10">
        <f t="shared" ref="V567" si="2167">SUM(R567:R567)*M566</f>
        <v>0</v>
      </c>
      <c r="W567" s="11">
        <f t="shared" si="1901"/>
        <v>0</v>
      </c>
      <c r="X567" s="910"/>
      <c r="Y567" s="910"/>
      <c r="Z567" s="910"/>
      <c r="AA567" s="910"/>
      <c r="AB567" s="947"/>
      <c r="AC567" s="980"/>
      <c r="AD567" s="983"/>
      <c r="AE567" s="103"/>
      <c r="AF567" s="807"/>
      <c r="AG567" s="722"/>
      <c r="AH567" s="720"/>
      <c r="AI567" s="276"/>
      <c r="AJ567" s="67"/>
    </row>
    <row r="568" spans="1:36" s="68" customFormat="1" ht="24.95" customHeight="1" x14ac:dyDescent="0.2">
      <c r="A568" s="718"/>
      <c r="B568" s="720"/>
      <c r="C568" s="721"/>
      <c r="D568" s="722"/>
      <c r="E568" s="723"/>
      <c r="F568" s="724"/>
      <c r="G568" s="807"/>
      <c r="H568" s="728"/>
      <c r="I568" s="750"/>
      <c r="J568" s="750"/>
      <c r="K568" s="710"/>
      <c r="L568" s="711" t="s">
        <v>646</v>
      </c>
      <c r="M568" s="712">
        <v>0.25</v>
      </c>
      <c r="N568" s="40" t="s">
        <v>32</v>
      </c>
      <c r="O568" s="43">
        <v>0</v>
      </c>
      <c r="P568" s="44">
        <v>1</v>
      </c>
      <c r="Q568" s="44">
        <v>1</v>
      </c>
      <c r="R568" s="45">
        <v>1</v>
      </c>
      <c r="S568" s="5">
        <f t="shared" ref="S568" si="2168">SUM(O568:O568)*M568</f>
        <v>0</v>
      </c>
      <c r="T568" s="5">
        <f t="shared" ref="T568" si="2169">SUM(P568:P568)*M568</f>
        <v>0.25</v>
      </c>
      <c r="U568" s="5">
        <f t="shared" ref="U568" si="2170">SUM(Q568:Q568)*M568</f>
        <v>0.25</v>
      </c>
      <c r="V568" s="5">
        <f t="shared" ref="V568" si="2171">SUM(R568:R568)*M568</f>
        <v>0.25</v>
      </c>
      <c r="W568" s="6">
        <f t="shared" si="1901"/>
        <v>0.25</v>
      </c>
      <c r="X568" s="910"/>
      <c r="Y568" s="910"/>
      <c r="Z568" s="910"/>
      <c r="AA568" s="910"/>
      <c r="AB568" s="947"/>
      <c r="AC568" s="980"/>
      <c r="AD568" s="983"/>
      <c r="AE568" s="101" t="str">
        <f t="shared" ref="AE568" si="2172">+IF(P569&gt;P568,"SUPERADA",IF(P569=P568,"EQUILIBRADA",IF(P569&lt;P568,"PARA MEJORAR")))</f>
        <v>PARA MEJORAR</v>
      </c>
      <c r="AF568" s="807"/>
      <c r="AG568" s="722"/>
      <c r="AH568" s="720"/>
      <c r="AI568" s="276"/>
      <c r="AJ568" s="67"/>
    </row>
    <row r="569" spans="1:36" s="68" customFormat="1" ht="24.95" customHeight="1" thickBot="1" x14ac:dyDescent="0.25">
      <c r="A569" s="718"/>
      <c r="B569" s="720"/>
      <c r="C569" s="721"/>
      <c r="D569" s="722"/>
      <c r="E569" s="723"/>
      <c r="F569" s="724"/>
      <c r="G569" s="807"/>
      <c r="H569" s="728"/>
      <c r="I569" s="750"/>
      <c r="J569" s="750"/>
      <c r="K569" s="710"/>
      <c r="L569" s="711"/>
      <c r="M569" s="712"/>
      <c r="N569" s="41" t="s">
        <v>34</v>
      </c>
      <c r="O569" s="46">
        <v>0</v>
      </c>
      <c r="P569" s="8">
        <v>0</v>
      </c>
      <c r="Q569" s="8">
        <v>0</v>
      </c>
      <c r="R569" s="9">
        <v>0</v>
      </c>
      <c r="S569" s="10">
        <f t="shared" ref="S569" si="2173">SUM(O569:O569)*M568</f>
        <v>0</v>
      </c>
      <c r="T569" s="10">
        <f t="shared" ref="T569" si="2174">SUM(P569:P569)*M568</f>
        <v>0</v>
      </c>
      <c r="U569" s="10">
        <f t="shared" ref="U569" si="2175">SUM(Q569:Q569)*M568</f>
        <v>0</v>
      </c>
      <c r="V569" s="10">
        <f t="shared" ref="V569" si="2176">SUM(R569:R569)*M568</f>
        <v>0</v>
      </c>
      <c r="W569" s="11">
        <f t="shared" si="1901"/>
        <v>0</v>
      </c>
      <c r="X569" s="910"/>
      <c r="Y569" s="910"/>
      <c r="Z569" s="910"/>
      <c r="AA569" s="910"/>
      <c r="AB569" s="947"/>
      <c r="AC569" s="980"/>
      <c r="AD569" s="983"/>
      <c r="AE569" s="103"/>
      <c r="AF569" s="807"/>
      <c r="AG569" s="722"/>
      <c r="AH569" s="720"/>
      <c r="AI569" s="276"/>
      <c r="AJ569" s="67"/>
    </row>
    <row r="570" spans="1:36" s="68" customFormat="1" ht="24.95" customHeight="1" x14ac:dyDescent="0.2">
      <c r="A570" s="718"/>
      <c r="B570" s="720"/>
      <c r="C570" s="721"/>
      <c r="D570" s="722"/>
      <c r="E570" s="723"/>
      <c r="F570" s="724"/>
      <c r="G570" s="807"/>
      <c r="H570" s="728"/>
      <c r="I570" s="750"/>
      <c r="J570" s="750"/>
      <c r="K570" s="710"/>
      <c r="L570" s="711" t="s">
        <v>647</v>
      </c>
      <c r="M570" s="712">
        <v>0.25</v>
      </c>
      <c r="N570" s="40" t="s">
        <v>32</v>
      </c>
      <c r="O570" s="43">
        <v>0</v>
      </c>
      <c r="P570" s="44">
        <v>0</v>
      </c>
      <c r="Q570" s="44">
        <v>1</v>
      </c>
      <c r="R570" s="45">
        <v>1</v>
      </c>
      <c r="S570" s="5">
        <f t="shared" ref="S570" si="2177">SUM(O570:O570)*M570</f>
        <v>0</v>
      </c>
      <c r="T570" s="5">
        <f t="shared" ref="T570" si="2178">SUM(P570:P570)*M570</f>
        <v>0</v>
      </c>
      <c r="U570" s="5">
        <f t="shared" ref="U570" si="2179">SUM(Q570:Q570)*M570</f>
        <v>0.25</v>
      </c>
      <c r="V570" s="5">
        <f t="shared" ref="V570" si="2180">SUM(R570:R570)*M570</f>
        <v>0.25</v>
      </c>
      <c r="W570" s="6">
        <f t="shared" si="1901"/>
        <v>0.25</v>
      </c>
      <c r="X570" s="910"/>
      <c r="Y570" s="910"/>
      <c r="Z570" s="910"/>
      <c r="AA570" s="910"/>
      <c r="AB570" s="947"/>
      <c r="AC570" s="980"/>
      <c r="AD570" s="983"/>
      <c r="AE570" s="101" t="str">
        <f t="shared" ref="AE570" si="2181">+IF(P571&gt;P570,"SUPERADA",IF(P571=P570,"EQUILIBRADA",IF(P571&lt;P570,"PARA MEJORAR")))</f>
        <v>EQUILIBRADA</v>
      </c>
      <c r="AF570" s="807"/>
      <c r="AG570" s="722"/>
      <c r="AH570" s="720"/>
      <c r="AI570" s="276"/>
      <c r="AJ570" s="67"/>
    </row>
    <row r="571" spans="1:36" s="68" customFormat="1" ht="24.95" customHeight="1" thickBot="1" x14ac:dyDescent="0.25">
      <c r="A571" s="718"/>
      <c r="B571" s="720"/>
      <c r="C571" s="721"/>
      <c r="D571" s="722"/>
      <c r="E571" s="723"/>
      <c r="F571" s="724"/>
      <c r="G571" s="807"/>
      <c r="H571" s="728"/>
      <c r="I571" s="750"/>
      <c r="J571" s="750"/>
      <c r="K571" s="710"/>
      <c r="L571" s="711"/>
      <c r="M571" s="712"/>
      <c r="N571" s="41" t="s">
        <v>34</v>
      </c>
      <c r="O571" s="46">
        <v>0</v>
      </c>
      <c r="P571" s="8">
        <v>0</v>
      </c>
      <c r="Q571" s="8">
        <v>0</v>
      </c>
      <c r="R571" s="9">
        <v>0</v>
      </c>
      <c r="S571" s="10">
        <f t="shared" ref="S571" si="2182">SUM(O571:O571)*M570</f>
        <v>0</v>
      </c>
      <c r="T571" s="10">
        <f t="shared" ref="T571" si="2183">SUM(P571:P571)*M570</f>
        <v>0</v>
      </c>
      <c r="U571" s="10">
        <f t="shared" ref="U571" si="2184">SUM(Q571:Q571)*M570</f>
        <v>0</v>
      </c>
      <c r="V571" s="10">
        <f t="shared" ref="V571" si="2185">SUM(R571:R571)*M570</f>
        <v>0</v>
      </c>
      <c r="W571" s="11">
        <f t="shared" si="1901"/>
        <v>0</v>
      </c>
      <c r="X571" s="910"/>
      <c r="Y571" s="910"/>
      <c r="Z571" s="910"/>
      <c r="AA571" s="910"/>
      <c r="AB571" s="947"/>
      <c r="AC571" s="980"/>
      <c r="AD571" s="983"/>
      <c r="AE571" s="103"/>
      <c r="AF571" s="807"/>
      <c r="AG571" s="722"/>
      <c r="AH571" s="720"/>
      <c r="AI571" s="276"/>
      <c r="AJ571" s="67"/>
    </row>
    <row r="572" spans="1:36" s="68" customFormat="1" ht="24.95" customHeight="1" x14ac:dyDescent="0.2">
      <c r="A572" s="718"/>
      <c r="B572" s="720"/>
      <c r="C572" s="721"/>
      <c r="D572" s="722"/>
      <c r="E572" s="723"/>
      <c r="F572" s="724"/>
      <c r="G572" s="807"/>
      <c r="H572" s="728"/>
      <c r="I572" s="750"/>
      <c r="J572" s="750"/>
      <c r="K572" s="710"/>
      <c r="L572" s="711" t="s">
        <v>648</v>
      </c>
      <c r="M572" s="712">
        <v>0.25</v>
      </c>
      <c r="N572" s="40" t="s">
        <v>32</v>
      </c>
      <c r="O572" s="43">
        <v>0</v>
      </c>
      <c r="P572" s="44">
        <v>0</v>
      </c>
      <c r="Q572" s="44">
        <v>0</v>
      </c>
      <c r="R572" s="45">
        <v>1</v>
      </c>
      <c r="S572" s="5">
        <f t="shared" ref="S572" si="2186">SUM(O572:O572)*M572</f>
        <v>0</v>
      </c>
      <c r="T572" s="5">
        <f t="shared" ref="T572" si="2187">SUM(P572:P572)*M572</f>
        <v>0</v>
      </c>
      <c r="U572" s="5">
        <f t="shared" ref="U572" si="2188">SUM(Q572:Q572)*M572</f>
        <v>0</v>
      </c>
      <c r="V572" s="5">
        <f t="shared" ref="V572" si="2189">SUM(R572:R572)*M572</f>
        <v>0.25</v>
      </c>
      <c r="W572" s="6">
        <f t="shared" ref="W572:W599" si="2190">MAX(S572:V572)</f>
        <v>0.25</v>
      </c>
      <c r="X572" s="910"/>
      <c r="Y572" s="910"/>
      <c r="Z572" s="910"/>
      <c r="AA572" s="910"/>
      <c r="AB572" s="947"/>
      <c r="AC572" s="980"/>
      <c r="AD572" s="983"/>
      <c r="AE572" s="101" t="str">
        <f t="shared" ref="AE572" si="2191">+IF(P573&gt;P572,"SUPERADA",IF(P573=P572,"EQUILIBRADA",IF(P573&lt;P572,"PARA MEJORAR")))</f>
        <v>EQUILIBRADA</v>
      </c>
      <c r="AF572" s="807"/>
      <c r="AG572" s="722"/>
      <c r="AH572" s="720"/>
      <c r="AI572" s="276"/>
      <c r="AJ572" s="67"/>
    </row>
    <row r="573" spans="1:36" s="68" customFormat="1" ht="24.95" customHeight="1" thickBot="1" x14ac:dyDescent="0.25">
      <c r="A573" s="718"/>
      <c r="B573" s="720"/>
      <c r="C573" s="721"/>
      <c r="D573" s="722"/>
      <c r="E573" s="723"/>
      <c r="F573" s="724"/>
      <c r="G573" s="808"/>
      <c r="H573" s="761"/>
      <c r="I573" s="804"/>
      <c r="J573" s="804"/>
      <c r="K573" s="805"/>
      <c r="L573" s="766"/>
      <c r="M573" s="781"/>
      <c r="N573" s="41" t="s">
        <v>34</v>
      </c>
      <c r="O573" s="46">
        <v>0</v>
      </c>
      <c r="P573" s="8">
        <v>0</v>
      </c>
      <c r="Q573" s="8">
        <v>0</v>
      </c>
      <c r="R573" s="9">
        <v>0</v>
      </c>
      <c r="S573" s="10">
        <f t="shared" ref="S573" si="2192">SUM(O573:O573)*M572</f>
        <v>0</v>
      </c>
      <c r="T573" s="10">
        <f t="shared" ref="T573" si="2193">SUM(P573:P573)*M572</f>
        <v>0</v>
      </c>
      <c r="U573" s="10">
        <f t="shared" ref="U573" si="2194">SUM(Q573:Q573)*M572</f>
        <v>0</v>
      </c>
      <c r="V573" s="10">
        <f t="shared" ref="V573" si="2195">SUM(R573:R573)*M572</f>
        <v>0</v>
      </c>
      <c r="W573" s="11">
        <f t="shared" si="2190"/>
        <v>0</v>
      </c>
      <c r="X573" s="911"/>
      <c r="Y573" s="911"/>
      <c r="Z573" s="911"/>
      <c r="AA573" s="911"/>
      <c r="AB573" s="948"/>
      <c r="AC573" s="980"/>
      <c r="AD573" s="983"/>
      <c r="AE573" s="103"/>
      <c r="AF573" s="808"/>
      <c r="AG573" s="722"/>
      <c r="AH573" s="720"/>
      <c r="AI573" s="276"/>
      <c r="AJ573" s="67"/>
    </row>
    <row r="574" spans="1:36" s="68" customFormat="1" ht="24.95" customHeight="1" x14ac:dyDescent="0.2">
      <c r="A574" s="718"/>
      <c r="B574" s="720"/>
      <c r="C574" s="721"/>
      <c r="D574" s="722"/>
      <c r="E574" s="723"/>
      <c r="F574" s="724"/>
      <c r="G574" s="809" t="s">
        <v>649</v>
      </c>
      <c r="H574" s="727"/>
      <c r="I574" s="749" t="s">
        <v>650</v>
      </c>
      <c r="J574" s="749" t="s">
        <v>651</v>
      </c>
      <c r="K574" s="709"/>
      <c r="L574" s="812" t="s">
        <v>652</v>
      </c>
      <c r="M574" s="698">
        <v>0.25</v>
      </c>
      <c r="N574" s="40" t="s">
        <v>32</v>
      </c>
      <c r="O574" s="43">
        <v>1</v>
      </c>
      <c r="P574" s="44">
        <v>1</v>
      </c>
      <c r="Q574" s="44">
        <v>1</v>
      </c>
      <c r="R574" s="45">
        <v>1</v>
      </c>
      <c r="S574" s="5">
        <f t="shared" ref="S574" si="2196">SUM(O574:O574)*M574</f>
        <v>0.25</v>
      </c>
      <c r="T574" s="5">
        <f t="shared" ref="T574" si="2197">SUM(P574:P574)*M574</f>
        <v>0.25</v>
      </c>
      <c r="U574" s="5">
        <f t="shared" ref="U574" si="2198">SUM(Q574:Q574)*M574</f>
        <v>0.25</v>
      </c>
      <c r="V574" s="5">
        <f t="shared" ref="V574" si="2199">SUM(R574:R574)*M574</f>
        <v>0.25</v>
      </c>
      <c r="W574" s="6">
        <f t="shared" si="2190"/>
        <v>0.25</v>
      </c>
      <c r="X574" s="912">
        <f>+S575+S577+S579+S581</f>
        <v>0</v>
      </c>
      <c r="Y574" s="912">
        <f>+T575+T577+T579+T581</f>
        <v>0</v>
      </c>
      <c r="Z574" s="912">
        <f>+U575+U577+U579+U581</f>
        <v>0</v>
      </c>
      <c r="AA574" s="912">
        <f>+V575+V577+V579+V581</f>
        <v>0</v>
      </c>
      <c r="AB574" s="949">
        <f>MAX(X574:AA581)</f>
        <v>0</v>
      </c>
      <c r="AC574" s="980"/>
      <c r="AD574" s="983"/>
      <c r="AE574" s="101" t="str">
        <f t="shared" ref="AE574" si="2200">+IF(P575&gt;P574,"SUPERADA",IF(P575=P574,"EQUILIBRADA",IF(P575&lt;P574,"PARA MEJORAR")))</f>
        <v>PARA MEJORAR</v>
      </c>
      <c r="AF574" s="809"/>
      <c r="AG574" s="722"/>
      <c r="AH574" s="720"/>
      <c r="AI574" s="276"/>
      <c r="AJ574" s="67"/>
    </row>
    <row r="575" spans="1:36" s="68" customFormat="1" ht="24.95" customHeight="1" thickBot="1" x14ac:dyDescent="0.25">
      <c r="A575" s="718"/>
      <c r="B575" s="720"/>
      <c r="C575" s="721"/>
      <c r="D575" s="722"/>
      <c r="E575" s="723"/>
      <c r="F575" s="724"/>
      <c r="G575" s="810"/>
      <c r="H575" s="728"/>
      <c r="I575" s="750"/>
      <c r="J575" s="750"/>
      <c r="K575" s="710"/>
      <c r="L575" s="813"/>
      <c r="M575" s="712"/>
      <c r="N575" s="41" t="s">
        <v>34</v>
      </c>
      <c r="O575" s="46">
        <v>0</v>
      </c>
      <c r="P575" s="8">
        <v>0</v>
      </c>
      <c r="Q575" s="8">
        <v>0</v>
      </c>
      <c r="R575" s="9">
        <v>0</v>
      </c>
      <c r="S575" s="10">
        <f t="shared" ref="S575" si="2201">SUM(O575:O575)*M574</f>
        <v>0</v>
      </c>
      <c r="T575" s="10">
        <f t="shared" ref="T575" si="2202">SUM(P575:P575)*M574</f>
        <v>0</v>
      </c>
      <c r="U575" s="10">
        <f t="shared" ref="U575" si="2203">SUM(Q575:Q575)*M574</f>
        <v>0</v>
      </c>
      <c r="V575" s="10">
        <f t="shared" ref="V575" si="2204">SUM(R575:R575)*M574</f>
        <v>0</v>
      </c>
      <c r="W575" s="11">
        <f t="shared" si="2190"/>
        <v>0</v>
      </c>
      <c r="X575" s="913"/>
      <c r="Y575" s="913"/>
      <c r="Z575" s="913"/>
      <c r="AA575" s="913"/>
      <c r="AB575" s="950"/>
      <c r="AC575" s="980"/>
      <c r="AD575" s="983"/>
      <c r="AE575" s="103"/>
      <c r="AF575" s="810"/>
      <c r="AG575" s="722"/>
      <c r="AH575" s="720"/>
      <c r="AI575" s="276"/>
      <c r="AJ575" s="67"/>
    </row>
    <row r="576" spans="1:36" s="68" customFormat="1" ht="24.95" customHeight="1" x14ac:dyDescent="0.2">
      <c r="A576" s="718"/>
      <c r="B576" s="720"/>
      <c r="C576" s="721"/>
      <c r="D576" s="722"/>
      <c r="E576" s="723"/>
      <c r="F576" s="724"/>
      <c r="G576" s="810"/>
      <c r="H576" s="728"/>
      <c r="I576" s="750"/>
      <c r="J576" s="750"/>
      <c r="K576" s="710"/>
      <c r="L576" s="813" t="s">
        <v>653</v>
      </c>
      <c r="M576" s="712">
        <v>0.25</v>
      </c>
      <c r="N576" s="40" t="s">
        <v>32</v>
      </c>
      <c r="O576" s="43">
        <v>0</v>
      </c>
      <c r="P576" s="44">
        <v>1</v>
      </c>
      <c r="Q576" s="44">
        <v>1</v>
      </c>
      <c r="R576" s="45">
        <v>1</v>
      </c>
      <c r="S576" s="5">
        <f t="shared" ref="S576" si="2205">SUM(O576:O576)*M576</f>
        <v>0</v>
      </c>
      <c r="T576" s="5">
        <f t="shared" ref="T576" si="2206">SUM(P576:P576)*M576</f>
        <v>0.25</v>
      </c>
      <c r="U576" s="5">
        <f t="shared" ref="U576" si="2207">SUM(Q576:Q576)*M576</f>
        <v>0.25</v>
      </c>
      <c r="V576" s="5">
        <f t="shared" ref="V576" si="2208">SUM(R576:R576)*M576</f>
        <v>0.25</v>
      </c>
      <c r="W576" s="6">
        <f t="shared" si="2190"/>
        <v>0.25</v>
      </c>
      <c r="X576" s="913"/>
      <c r="Y576" s="913"/>
      <c r="Z576" s="913"/>
      <c r="AA576" s="913"/>
      <c r="AB576" s="950"/>
      <c r="AC576" s="980"/>
      <c r="AD576" s="983"/>
      <c r="AE576" s="101" t="str">
        <f t="shared" ref="AE576" si="2209">+IF(P577&gt;P576,"SUPERADA",IF(P577=P576,"EQUILIBRADA",IF(P577&lt;P576,"PARA MEJORAR")))</f>
        <v>PARA MEJORAR</v>
      </c>
      <c r="AF576" s="810"/>
      <c r="AG576" s="722"/>
      <c r="AH576" s="720"/>
      <c r="AI576" s="276"/>
      <c r="AJ576" s="67"/>
    </row>
    <row r="577" spans="1:36" s="68" customFormat="1" ht="24.95" customHeight="1" thickBot="1" x14ac:dyDescent="0.25">
      <c r="A577" s="718"/>
      <c r="B577" s="720"/>
      <c r="C577" s="721"/>
      <c r="D577" s="722"/>
      <c r="E577" s="723"/>
      <c r="F577" s="724"/>
      <c r="G577" s="810"/>
      <c r="H577" s="728"/>
      <c r="I577" s="750"/>
      <c r="J577" s="750"/>
      <c r="K577" s="710"/>
      <c r="L577" s="813"/>
      <c r="M577" s="712"/>
      <c r="N577" s="41" t="s">
        <v>34</v>
      </c>
      <c r="O577" s="46">
        <v>0</v>
      </c>
      <c r="P577" s="8">
        <v>0</v>
      </c>
      <c r="Q577" s="8">
        <v>0</v>
      </c>
      <c r="R577" s="9">
        <v>0</v>
      </c>
      <c r="S577" s="10">
        <f t="shared" ref="S577" si="2210">SUM(O577:O577)*M576</f>
        <v>0</v>
      </c>
      <c r="T577" s="10">
        <f t="shared" ref="T577" si="2211">SUM(P577:P577)*M576</f>
        <v>0</v>
      </c>
      <c r="U577" s="10">
        <f t="shared" ref="U577" si="2212">SUM(Q577:Q577)*M576</f>
        <v>0</v>
      </c>
      <c r="V577" s="10">
        <f t="shared" ref="V577" si="2213">SUM(R577:R577)*M576</f>
        <v>0</v>
      </c>
      <c r="W577" s="11">
        <f t="shared" si="2190"/>
        <v>0</v>
      </c>
      <c r="X577" s="913"/>
      <c r="Y577" s="913"/>
      <c r="Z577" s="913"/>
      <c r="AA577" s="913"/>
      <c r="AB577" s="950"/>
      <c r="AC577" s="980"/>
      <c r="AD577" s="983"/>
      <c r="AE577" s="103"/>
      <c r="AF577" s="810"/>
      <c r="AG577" s="722"/>
      <c r="AH577" s="720"/>
      <c r="AI577" s="276"/>
      <c r="AJ577" s="67"/>
    </row>
    <row r="578" spans="1:36" s="68" customFormat="1" ht="24.95" customHeight="1" x14ac:dyDescent="0.2">
      <c r="A578" s="718"/>
      <c r="B578" s="720"/>
      <c r="C578" s="721"/>
      <c r="D578" s="722"/>
      <c r="E578" s="723"/>
      <c r="F578" s="724"/>
      <c r="G578" s="810"/>
      <c r="H578" s="728"/>
      <c r="I578" s="750"/>
      <c r="J578" s="750"/>
      <c r="K578" s="710"/>
      <c r="L578" s="813" t="s">
        <v>654</v>
      </c>
      <c r="M578" s="712">
        <v>0.25</v>
      </c>
      <c r="N578" s="40" t="s">
        <v>32</v>
      </c>
      <c r="O578" s="43">
        <v>0</v>
      </c>
      <c r="P578" s="44">
        <v>0</v>
      </c>
      <c r="Q578" s="44">
        <v>1</v>
      </c>
      <c r="R578" s="45">
        <v>1</v>
      </c>
      <c r="S578" s="5">
        <f t="shared" ref="S578" si="2214">SUM(O578:O578)*M578</f>
        <v>0</v>
      </c>
      <c r="T578" s="5">
        <f t="shared" ref="T578" si="2215">SUM(P578:P578)*M578</f>
        <v>0</v>
      </c>
      <c r="U578" s="5">
        <f t="shared" ref="U578" si="2216">SUM(Q578:Q578)*M578</f>
        <v>0.25</v>
      </c>
      <c r="V578" s="5">
        <f t="shared" ref="V578" si="2217">SUM(R578:R578)*M578</f>
        <v>0.25</v>
      </c>
      <c r="W578" s="6">
        <f t="shared" si="2190"/>
        <v>0.25</v>
      </c>
      <c r="X578" s="913"/>
      <c r="Y578" s="913"/>
      <c r="Z578" s="913"/>
      <c r="AA578" s="913"/>
      <c r="AB578" s="950"/>
      <c r="AC578" s="980"/>
      <c r="AD578" s="983"/>
      <c r="AE578" s="101" t="str">
        <f t="shared" ref="AE578" si="2218">+IF(P579&gt;P578,"SUPERADA",IF(P579=P578,"EQUILIBRADA",IF(P579&lt;P578,"PARA MEJORAR")))</f>
        <v>EQUILIBRADA</v>
      </c>
      <c r="AF578" s="810"/>
      <c r="AG578" s="722"/>
      <c r="AH578" s="720"/>
      <c r="AI578" s="276"/>
      <c r="AJ578" s="67"/>
    </row>
    <row r="579" spans="1:36" s="68" customFormat="1" ht="24.95" customHeight="1" thickBot="1" x14ac:dyDescent="0.25">
      <c r="A579" s="718"/>
      <c r="B579" s="720"/>
      <c r="C579" s="721"/>
      <c r="D579" s="722"/>
      <c r="E579" s="723"/>
      <c r="F579" s="724"/>
      <c r="G579" s="810"/>
      <c r="H579" s="728"/>
      <c r="I579" s="750"/>
      <c r="J579" s="750"/>
      <c r="K579" s="710"/>
      <c r="L579" s="813"/>
      <c r="M579" s="712"/>
      <c r="N579" s="41" t="s">
        <v>34</v>
      </c>
      <c r="O579" s="46">
        <v>0</v>
      </c>
      <c r="P579" s="8">
        <v>0</v>
      </c>
      <c r="Q579" s="8">
        <v>0</v>
      </c>
      <c r="R579" s="9">
        <v>0</v>
      </c>
      <c r="S579" s="10">
        <f t="shared" ref="S579" si="2219">SUM(O579:O579)*M578</f>
        <v>0</v>
      </c>
      <c r="T579" s="10">
        <f t="shared" ref="T579" si="2220">SUM(P579:P579)*M578</f>
        <v>0</v>
      </c>
      <c r="U579" s="10">
        <f t="shared" ref="U579" si="2221">SUM(Q579:Q579)*M578</f>
        <v>0</v>
      </c>
      <c r="V579" s="10">
        <f t="shared" ref="V579" si="2222">SUM(R579:R579)*M578</f>
        <v>0</v>
      </c>
      <c r="W579" s="11">
        <f t="shared" si="2190"/>
        <v>0</v>
      </c>
      <c r="X579" s="913"/>
      <c r="Y579" s="913"/>
      <c r="Z579" s="913"/>
      <c r="AA579" s="913"/>
      <c r="AB579" s="950"/>
      <c r="AC579" s="980"/>
      <c r="AD579" s="983"/>
      <c r="AE579" s="103"/>
      <c r="AF579" s="810"/>
      <c r="AG579" s="722"/>
      <c r="AH579" s="720"/>
      <c r="AI579" s="276"/>
      <c r="AJ579" s="67"/>
    </row>
    <row r="580" spans="1:36" s="68" customFormat="1" ht="24.95" customHeight="1" x14ac:dyDescent="0.2">
      <c r="A580" s="718"/>
      <c r="B580" s="720"/>
      <c r="C580" s="721"/>
      <c r="D580" s="722"/>
      <c r="E580" s="723"/>
      <c r="F580" s="724"/>
      <c r="G580" s="810"/>
      <c r="H580" s="728"/>
      <c r="I580" s="750"/>
      <c r="J580" s="750"/>
      <c r="K580" s="710"/>
      <c r="L580" s="813" t="s">
        <v>655</v>
      </c>
      <c r="M580" s="712">
        <v>0.25</v>
      </c>
      <c r="N580" s="40" t="s">
        <v>32</v>
      </c>
      <c r="O580" s="43">
        <v>0</v>
      </c>
      <c r="P580" s="44">
        <v>0</v>
      </c>
      <c r="Q580" s="44">
        <v>0</v>
      </c>
      <c r="R580" s="45">
        <v>1</v>
      </c>
      <c r="S580" s="5">
        <f t="shared" ref="S580" si="2223">SUM(O580:O580)*M580</f>
        <v>0</v>
      </c>
      <c r="T580" s="5">
        <f t="shared" ref="T580" si="2224">SUM(P580:P580)*M580</f>
        <v>0</v>
      </c>
      <c r="U580" s="5">
        <f t="shared" ref="U580" si="2225">SUM(Q580:Q580)*M580</f>
        <v>0</v>
      </c>
      <c r="V580" s="5">
        <f t="shared" ref="V580" si="2226">SUM(R580:R580)*M580</f>
        <v>0.25</v>
      </c>
      <c r="W580" s="6">
        <f t="shared" si="2190"/>
        <v>0.25</v>
      </c>
      <c r="X580" s="913"/>
      <c r="Y580" s="913"/>
      <c r="Z580" s="913"/>
      <c r="AA580" s="913"/>
      <c r="AB580" s="950"/>
      <c r="AC580" s="980"/>
      <c r="AD580" s="983"/>
      <c r="AE580" s="101" t="str">
        <f t="shared" ref="AE580" si="2227">+IF(P581&gt;P580,"SUPERADA",IF(P581=P580,"EQUILIBRADA",IF(P581&lt;P580,"PARA MEJORAR")))</f>
        <v>EQUILIBRADA</v>
      </c>
      <c r="AF580" s="810"/>
      <c r="AG580" s="722"/>
      <c r="AH580" s="720"/>
      <c r="AI580" s="276"/>
      <c r="AJ580" s="67"/>
    </row>
    <row r="581" spans="1:36" s="68" customFormat="1" ht="24.95" customHeight="1" thickBot="1" x14ac:dyDescent="0.25">
      <c r="A581" s="718"/>
      <c r="B581" s="720"/>
      <c r="C581" s="721"/>
      <c r="D581" s="722"/>
      <c r="E581" s="723"/>
      <c r="F581" s="724"/>
      <c r="G581" s="811"/>
      <c r="H581" s="761"/>
      <c r="I581" s="804"/>
      <c r="J581" s="804"/>
      <c r="K581" s="805"/>
      <c r="L581" s="819"/>
      <c r="M581" s="781"/>
      <c r="N581" s="41" t="s">
        <v>34</v>
      </c>
      <c r="O581" s="46">
        <v>0</v>
      </c>
      <c r="P581" s="8">
        <v>0</v>
      </c>
      <c r="Q581" s="8">
        <v>0</v>
      </c>
      <c r="R581" s="9">
        <v>0</v>
      </c>
      <c r="S581" s="10">
        <f t="shared" ref="S581" si="2228">SUM(O581:O581)*M580</f>
        <v>0</v>
      </c>
      <c r="T581" s="10">
        <f t="shared" ref="T581" si="2229">SUM(P581:P581)*M580</f>
        <v>0</v>
      </c>
      <c r="U581" s="10">
        <f t="shared" ref="U581" si="2230">SUM(Q581:Q581)*M580</f>
        <v>0</v>
      </c>
      <c r="V581" s="10">
        <f t="shared" ref="V581" si="2231">SUM(R581:R581)*M580</f>
        <v>0</v>
      </c>
      <c r="W581" s="11">
        <f t="shared" si="2190"/>
        <v>0</v>
      </c>
      <c r="X581" s="914"/>
      <c r="Y581" s="914"/>
      <c r="Z581" s="914"/>
      <c r="AA581" s="914"/>
      <c r="AB581" s="951"/>
      <c r="AC581" s="980"/>
      <c r="AD581" s="983"/>
      <c r="AE581" s="103"/>
      <c r="AF581" s="811"/>
      <c r="AG581" s="722"/>
      <c r="AH581" s="720"/>
      <c r="AI581" s="276"/>
      <c r="AJ581" s="67"/>
    </row>
    <row r="582" spans="1:36" s="68" customFormat="1" ht="24.95" customHeight="1" x14ac:dyDescent="0.2">
      <c r="A582" s="718"/>
      <c r="B582" s="720"/>
      <c r="C582" s="721"/>
      <c r="D582" s="722"/>
      <c r="E582" s="723"/>
      <c r="F582" s="724"/>
      <c r="G582" s="820" t="s">
        <v>656</v>
      </c>
      <c r="H582" s="727"/>
      <c r="I582" s="749" t="s">
        <v>657</v>
      </c>
      <c r="J582" s="823" t="s">
        <v>658</v>
      </c>
      <c r="K582" s="709"/>
      <c r="L582" s="696" t="s">
        <v>659</v>
      </c>
      <c r="M582" s="698">
        <v>0.25</v>
      </c>
      <c r="N582" s="40" t="s">
        <v>32</v>
      </c>
      <c r="O582" s="43">
        <v>1</v>
      </c>
      <c r="P582" s="44">
        <v>1</v>
      </c>
      <c r="Q582" s="44">
        <v>1</v>
      </c>
      <c r="R582" s="45">
        <v>1</v>
      </c>
      <c r="S582" s="5">
        <f t="shared" ref="S582" si="2232">SUM(O582:O582)*M582</f>
        <v>0.25</v>
      </c>
      <c r="T582" s="5">
        <f t="shared" ref="T582" si="2233">SUM(P582:P582)*M582</f>
        <v>0.25</v>
      </c>
      <c r="U582" s="5">
        <f t="shared" ref="U582" si="2234">SUM(Q582:Q582)*M582</f>
        <v>0.25</v>
      </c>
      <c r="V582" s="5">
        <f t="shared" ref="V582" si="2235">SUM(R582:R582)*M582</f>
        <v>0.25</v>
      </c>
      <c r="W582" s="6">
        <f t="shared" si="2190"/>
        <v>0.25</v>
      </c>
      <c r="X582" s="916">
        <f>+S583+S585+S587+S589</f>
        <v>0</v>
      </c>
      <c r="Y582" s="916">
        <f>+T583+T585+T587+T589</f>
        <v>0</v>
      </c>
      <c r="Z582" s="916">
        <f>+U583+U585+U587+U589</f>
        <v>0</v>
      </c>
      <c r="AA582" s="916">
        <f>+V583+V585+V587+V589</f>
        <v>0</v>
      </c>
      <c r="AB582" s="941">
        <f>MAX(X582:AA589)</f>
        <v>0</v>
      </c>
      <c r="AC582" s="980"/>
      <c r="AD582" s="983"/>
      <c r="AE582" s="101" t="str">
        <f t="shared" ref="AE582" si="2236">+IF(P583&gt;P582,"SUPERADA",IF(P583=P582,"EQUILIBRADA",IF(P583&lt;P582,"PARA MEJORAR")))</f>
        <v>PARA MEJORAR</v>
      </c>
      <c r="AF582" s="820"/>
      <c r="AG582" s="722"/>
      <c r="AH582" s="720"/>
      <c r="AI582" s="276"/>
      <c r="AJ582" s="67"/>
    </row>
    <row r="583" spans="1:36" s="68" customFormat="1" ht="24.95" customHeight="1" thickBot="1" x14ac:dyDescent="0.25">
      <c r="A583" s="718"/>
      <c r="B583" s="720"/>
      <c r="C583" s="721"/>
      <c r="D583" s="722"/>
      <c r="E583" s="723"/>
      <c r="F583" s="724"/>
      <c r="G583" s="821"/>
      <c r="H583" s="728"/>
      <c r="I583" s="750"/>
      <c r="J583" s="824"/>
      <c r="K583" s="710"/>
      <c r="L583" s="711"/>
      <c r="M583" s="712"/>
      <c r="N583" s="41" t="s">
        <v>34</v>
      </c>
      <c r="O583" s="46">
        <v>0</v>
      </c>
      <c r="P583" s="8">
        <v>0</v>
      </c>
      <c r="Q583" s="8">
        <v>0</v>
      </c>
      <c r="R583" s="9">
        <v>0</v>
      </c>
      <c r="S583" s="10">
        <f t="shared" ref="S583" si="2237">SUM(O583:O583)*M582</f>
        <v>0</v>
      </c>
      <c r="T583" s="10">
        <f t="shared" ref="T583" si="2238">SUM(P583:P583)*M582</f>
        <v>0</v>
      </c>
      <c r="U583" s="10">
        <f t="shared" ref="U583" si="2239">SUM(Q583:Q583)*M582</f>
        <v>0</v>
      </c>
      <c r="V583" s="10">
        <f t="shared" ref="V583" si="2240">SUM(R583:R583)*M582</f>
        <v>0</v>
      </c>
      <c r="W583" s="11">
        <f t="shared" si="2190"/>
        <v>0</v>
      </c>
      <c r="X583" s="917"/>
      <c r="Y583" s="917"/>
      <c r="Z583" s="917"/>
      <c r="AA583" s="917"/>
      <c r="AB583" s="942"/>
      <c r="AC583" s="980"/>
      <c r="AD583" s="983"/>
      <c r="AE583" s="103"/>
      <c r="AF583" s="821"/>
      <c r="AG583" s="722"/>
      <c r="AH583" s="720"/>
      <c r="AI583" s="276"/>
      <c r="AJ583" s="67"/>
    </row>
    <row r="584" spans="1:36" s="68" customFormat="1" ht="24.95" customHeight="1" x14ac:dyDescent="0.2">
      <c r="A584" s="718"/>
      <c r="B584" s="720"/>
      <c r="C584" s="721"/>
      <c r="D584" s="722"/>
      <c r="E584" s="723"/>
      <c r="F584" s="724"/>
      <c r="G584" s="821"/>
      <c r="H584" s="728"/>
      <c r="I584" s="750"/>
      <c r="J584" s="824"/>
      <c r="K584" s="710"/>
      <c r="L584" s="711" t="s">
        <v>660</v>
      </c>
      <c r="M584" s="712">
        <v>0.25</v>
      </c>
      <c r="N584" s="40" t="s">
        <v>32</v>
      </c>
      <c r="O584" s="43">
        <v>0</v>
      </c>
      <c r="P584" s="44">
        <v>1</v>
      </c>
      <c r="Q584" s="44">
        <v>1</v>
      </c>
      <c r="R584" s="45">
        <v>1</v>
      </c>
      <c r="S584" s="5">
        <f t="shared" ref="S584" si="2241">SUM(O584:O584)*M584</f>
        <v>0</v>
      </c>
      <c r="T584" s="5">
        <f t="shared" ref="T584" si="2242">SUM(P584:P584)*M584</f>
        <v>0.25</v>
      </c>
      <c r="U584" s="5">
        <f t="shared" ref="U584" si="2243">SUM(Q584:Q584)*M584</f>
        <v>0.25</v>
      </c>
      <c r="V584" s="5">
        <f t="shared" ref="V584" si="2244">SUM(R584:R584)*M584</f>
        <v>0.25</v>
      </c>
      <c r="W584" s="6">
        <f t="shared" si="2190"/>
        <v>0.25</v>
      </c>
      <c r="X584" s="917"/>
      <c r="Y584" s="917"/>
      <c r="Z584" s="917"/>
      <c r="AA584" s="917"/>
      <c r="AB584" s="942"/>
      <c r="AC584" s="980"/>
      <c r="AD584" s="983"/>
      <c r="AE584" s="101" t="str">
        <f t="shared" ref="AE584" si="2245">+IF(P585&gt;P584,"SUPERADA",IF(P585=P584,"EQUILIBRADA",IF(P585&lt;P584,"PARA MEJORAR")))</f>
        <v>PARA MEJORAR</v>
      </c>
      <c r="AF584" s="821"/>
      <c r="AG584" s="722"/>
      <c r="AH584" s="720"/>
      <c r="AI584" s="276"/>
      <c r="AJ584" s="67"/>
    </row>
    <row r="585" spans="1:36" s="68" customFormat="1" ht="24.95" customHeight="1" thickBot="1" x14ac:dyDescent="0.25">
      <c r="A585" s="718"/>
      <c r="B585" s="720"/>
      <c r="C585" s="721"/>
      <c r="D585" s="722"/>
      <c r="E585" s="723"/>
      <c r="F585" s="724"/>
      <c r="G585" s="821"/>
      <c r="H585" s="728"/>
      <c r="I585" s="750"/>
      <c r="J585" s="824"/>
      <c r="K585" s="710"/>
      <c r="L585" s="711"/>
      <c r="M585" s="712"/>
      <c r="N585" s="41" t="s">
        <v>34</v>
      </c>
      <c r="O585" s="46">
        <v>0</v>
      </c>
      <c r="P585" s="8">
        <v>0</v>
      </c>
      <c r="Q585" s="8">
        <v>0</v>
      </c>
      <c r="R585" s="9">
        <v>0</v>
      </c>
      <c r="S585" s="10">
        <f t="shared" ref="S585" si="2246">SUM(O585:O585)*M584</f>
        <v>0</v>
      </c>
      <c r="T585" s="10">
        <f t="shared" ref="T585" si="2247">SUM(P585:P585)*M584</f>
        <v>0</v>
      </c>
      <c r="U585" s="10">
        <f t="shared" ref="U585" si="2248">SUM(Q585:Q585)*M584</f>
        <v>0</v>
      </c>
      <c r="V585" s="10">
        <f t="shared" ref="V585" si="2249">SUM(R585:R585)*M584</f>
        <v>0</v>
      </c>
      <c r="W585" s="11">
        <f t="shared" si="2190"/>
        <v>0</v>
      </c>
      <c r="X585" s="917"/>
      <c r="Y585" s="917"/>
      <c r="Z585" s="917"/>
      <c r="AA585" s="917"/>
      <c r="AB585" s="942"/>
      <c r="AC585" s="980"/>
      <c r="AD585" s="983"/>
      <c r="AE585" s="103"/>
      <c r="AF585" s="821"/>
      <c r="AG585" s="722"/>
      <c r="AH585" s="720"/>
      <c r="AI585" s="276"/>
      <c r="AJ585" s="67"/>
    </row>
    <row r="586" spans="1:36" s="68" customFormat="1" ht="24.95" customHeight="1" x14ac:dyDescent="0.2">
      <c r="A586" s="718"/>
      <c r="B586" s="720"/>
      <c r="C586" s="721"/>
      <c r="D586" s="722"/>
      <c r="E586" s="723"/>
      <c r="F586" s="724"/>
      <c r="G586" s="821"/>
      <c r="H586" s="728"/>
      <c r="I586" s="750"/>
      <c r="J586" s="824"/>
      <c r="K586" s="710"/>
      <c r="L586" s="711" t="s">
        <v>661</v>
      </c>
      <c r="M586" s="712">
        <v>0.25</v>
      </c>
      <c r="N586" s="40" t="s">
        <v>32</v>
      </c>
      <c r="O586" s="43">
        <v>0</v>
      </c>
      <c r="P586" s="44">
        <v>0</v>
      </c>
      <c r="Q586" s="44">
        <v>1</v>
      </c>
      <c r="R586" s="45">
        <v>1</v>
      </c>
      <c r="S586" s="5">
        <f t="shared" ref="S586" si="2250">SUM(O586:O586)*M586</f>
        <v>0</v>
      </c>
      <c r="T586" s="5">
        <f t="shared" ref="T586" si="2251">SUM(P586:P586)*M586</f>
        <v>0</v>
      </c>
      <c r="U586" s="5">
        <f t="shared" ref="U586" si="2252">SUM(Q586:Q586)*M586</f>
        <v>0.25</v>
      </c>
      <c r="V586" s="5">
        <f t="shared" ref="V586" si="2253">SUM(R586:R586)*M586</f>
        <v>0.25</v>
      </c>
      <c r="W586" s="6">
        <f t="shared" si="2190"/>
        <v>0.25</v>
      </c>
      <c r="X586" s="917"/>
      <c r="Y586" s="917"/>
      <c r="Z586" s="917"/>
      <c r="AA586" s="917"/>
      <c r="AB586" s="942"/>
      <c r="AC586" s="980"/>
      <c r="AD586" s="983"/>
      <c r="AE586" s="101" t="str">
        <f t="shared" ref="AE586" si="2254">+IF(P587&gt;P586,"SUPERADA",IF(P587=P586,"EQUILIBRADA",IF(P587&lt;P586,"PARA MEJORAR")))</f>
        <v>EQUILIBRADA</v>
      </c>
      <c r="AF586" s="821"/>
      <c r="AG586" s="722"/>
      <c r="AH586" s="720"/>
      <c r="AI586" s="276"/>
      <c r="AJ586" s="67"/>
    </row>
    <row r="587" spans="1:36" s="68" customFormat="1" ht="24.95" customHeight="1" thickBot="1" x14ac:dyDescent="0.25">
      <c r="A587" s="718"/>
      <c r="B587" s="720"/>
      <c r="C587" s="721"/>
      <c r="D587" s="722"/>
      <c r="E587" s="723"/>
      <c r="F587" s="724"/>
      <c r="G587" s="821"/>
      <c r="H587" s="728"/>
      <c r="I587" s="750"/>
      <c r="J587" s="824"/>
      <c r="K587" s="710"/>
      <c r="L587" s="826"/>
      <c r="M587" s="827"/>
      <c r="N587" s="41" t="s">
        <v>34</v>
      </c>
      <c r="O587" s="46">
        <v>0</v>
      </c>
      <c r="P587" s="8">
        <v>0</v>
      </c>
      <c r="Q587" s="8">
        <v>0</v>
      </c>
      <c r="R587" s="9">
        <v>0</v>
      </c>
      <c r="S587" s="10">
        <f t="shared" ref="S587" si="2255">SUM(O587:O587)*M586</f>
        <v>0</v>
      </c>
      <c r="T587" s="10">
        <f t="shared" ref="T587" si="2256">SUM(P587:P587)*M586</f>
        <v>0</v>
      </c>
      <c r="U587" s="10">
        <f t="shared" ref="U587" si="2257">SUM(Q587:Q587)*M586</f>
        <v>0</v>
      </c>
      <c r="V587" s="10">
        <f t="shared" ref="V587" si="2258">SUM(R587:R587)*M586</f>
        <v>0</v>
      </c>
      <c r="W587" s="11">
        <f t="shared" si="2190"/>
        <v>0</v>
      </c>
      <c r="X587" s="917"/>
      <c r="Y587" s="917"/>
      <c r="Z587" s="917"/>
      <c r="AA587" s="917"/>
      <c r="AB587" s="942"/>
      <c r="AC587" s="980"/>
      <c r="AD587" s="983"/>
      <c r="AE587" s="103"/>
      <c r="AF587" s="821"/>
      <c r="AG587" s="722"/>
      <c r="AH587" s="720"/>
      <c r="AI587" s="276"/>
      <c r="AJ587" s="67"/>
    </row>
    <row r="588" spans="1:36" s="68" customFormat="1" ht="24.95" customHeight="1" x14ac:dyDescent="0.2">
      <c r="A588" s="718"/>
      <c r="B588" s="720"/>
      <c r="C588" s="721"/>
      <c r="D588" s="722"/>
      <c r="E588" s="723"/>
      <c r="F588" s="724"/>
      <c r="G588" s="821"/>
      <c r="H588" s="728"/>
      <c r="I588" s="750"/>
      <c r="J588" s="824"/>
      <c r="K588" s="710"/>
      <c r="L588" s="711" t="s">
        <v>662</v>
      </c>
      <c r="M588" s="712">
        <v>0.25</v>
      </c>
      <c r="N588" s="40" t="s">
        <v>32</v>
      </c>
      <c r="O588" s="43">
        <v>0</v>
      </c>
      <c r="P588" s="44">
        <v>0</v>
      </c>
      <c r="Q588" s="44">
        <v>0</v>
      </c>
      <c r="R588" s="45">
        <v>1</v>
      </c>
      <c r="S588" s="5">
        <f t="shared" ref="S588" si="2259">SUM(O588:O588)*M588</f>
        <v>0</v>
      </c>
      <c r="T588" s="5">
        <f t="shared" ref="T588" si="2260">SUM(P588:P588)*M588</f>
        <v>0</v>
      </c>
      <c r="U588" s="5">
        <f t="shared" ref="U588" si="2261">SUM(Q588:Q588)*M588</f>
        <v>0</v>
      </c>
      <c r="V588" s="5">
        <f t="shared" ref="V588" si="2262">SUM(R588:R588)*M588</f>
        <v>0.25</v>
      </c>
      <c r="W588" s="6">
        <f t="shared" si="2190"/>
        <v>0.25</v>
      </c>
      <c r="X588" s="917"/>
      <c r="Y588" s="917"/>
      <c r="Z588" s="917"/>
      <c r="AA588" s="917"/>
      <c r="AB588" s="942"/>
      <c r="AC588" s="980"/>
      <c r="AD588" s="983"/>
      <c r="AE588" s="101" t="str">
        <f t="shared" ref="AE588" si="2263">+IF(P589&gt;P588,"SUPERADA",IF(P589=P588,"EQUILIBRADA",IF(P589&lt;P588,"PARA MEJORAR")))</f>
        <v>EQUILIBRADA</v>
      </c>
      <c r="AF588" s="821"/>
      <c r="AG588" s="722"/>
      <c r="AH588" s="720"/>
      <c r="AI588" s="276"/>
      <c r="AJ588" s="67"/>
    </row>
    <row r="589" spans="1:36" s="68" customFormat="1" ht="24.95" customHeight="1" thickBot="1" x14ac:dyDescent="0.25">
      <c r="A589" s="718"/>
      <c r="B589" s="720"/>
      <c r="C589" s="721"/>
      <c r="D589" s="722"/>
      <c r="E589" s="723"/>
      <c r="F589" s="724"/>
      <c r="G589" s="822"/>
      <c r="H589" s="761"/>
      <c r="I589" s="804"/>
      <c r="J589" s="825"/>
      <c r="K589" s="805"/>
      <c r="L589" s="828"/>
      <c r="M589" s="829"/>
      <c r="N589" s="41" t="s">
        <v>34</v>
      </c>
      <c r="O589" s="46">
        <v>0</v>
      </c>
      <c r="P589" s="8">
        <v>0</v>
      </c>
      <c r="Q589" s="8">
        <v>0</v>
      </c>
      <c r="R589" s="9">
        <v>0</v>
      </c>
      <c r="S589" s="10">
        <f t="shared" ref="S589" si="2264">SUM(O589:O589)*M588</f>
        <v>0</v>
      </c>
      <c r="T589" s="10">
        <f t="shared" ref="T589" si="2265">SUM(P589:P589)*M588</f>
        <v>0</v>
      </c>
      <c r="U589" s="10">
        <f t="shared" ref="U589" si="2266">SUM(Q589:Q589)*M588</f>
        <v>0</v>
      </c>
      <c r="V589" s="10">
        <f t="shared" ref="V589" si="2267">SUM(R589:R589)*M588</f>
        <v>0</v>
      </c>
      <c r="W589" s="11">
        <f t="shared" si="2190"/>
        <v>0</v>
      </c>
      <c r="X589" s="918"/>
      <c r="Y589" s="918"/>
      <c r="Z589" s="918"/>
      <c r="AA589" s="918"/>
      <c r="AB589" s="952"/>
      <c r="AC589" s="980"/>
      <c r="AD589" s="983"/>
      <c r="AE589" s="103"/>
      <c r="AF589" s="822"/>
      <c r="AG589" s="722"/>
      <c r="AH589" s="720"/>
      <c r="AI589" s="276"/>
      <c r="AJ589" s="67"/>
    </row>
    <row r="590" spans="1:36" s="68" customFormat="1" ht="24.95" customHeight="1" x14ac:dyDescent="0.2">
      <c r="A590" s="718"/>
      <c r="B590" s="720"/>
      <c r="C590" s="736"/>
      <c r="D590" s="738" t="s">
        <v>663</v>
      </c>
      <c r="E590" s="740"/>
      <c r="F590" s="756" t="s">
        <v>664</v>
      </c>
      <c r="G590" s="806" t="s">
        <v>665</v>
      </c>
      <c r="H590" s="727"/>
      <c r="I590" s="749" t="s">
        <v>666</v>
      </c>
      <c r="J590" s="749" t="s">
        <v>667</v>
      </c>
      <c r="K590" s="709"/>
      <c r="L590" s="696" t="s">
        <v>668</v>
      </c>
      <c r="M590" s="698">
        <v>0.35</v>
      </c>
      <c r="N590" s="40" t="s">
        <v>32</v>
      </c>
      <c r="O590" s="43">
        <v>1</v>
      </c>
      <c r="P590" s="44">
        <v>1</v>
      </c>
      <c r="Q590" s="44">
        <v>1</v>
      </c>
      <c r="R590" s="45">
        <v>1</v>
      </c>
      <c r="S590" s="5">
        <f t="shared" ref="S590" si="2268">SUM(O590:O590)*M590</f>
        <v>0.35</v>
      </c>
      <c r="T590" s="5">
        <f t="shared" ref="T590" si="2269">SUM(P590:P590)*M590</f>
        <v>0.35</v>
      </c>
      <c r="U590" s="5">
        <f t="shared" ref="U590" si="2270">SUM(Q590:Q590)*M590</f>
        <v>0.35</v>
      </c>
      <c r="V590" s="5">
        <f t="shared" ref="V590" si="2271">SUM(R590:R590)*M590</f>
        <v>0.35</v>
      </c>
      <c r="W590" s="6">
        <f t="shared" si="2190"/>
        <v>0.35</v>
      </c>
      <c r="X590" s="909">
        <f>+S591+S593+S595</f>
        <v>0</v>
      </c>
      <c r="Y590" s="909">
        <f>+T591+T593+T595</f>
        <v>0</v>
      </c>
      <c r="Z590" s="909">
        <f>+U591+U593+U595</f>
        <v>0</v>
      </c>
      <c r="AA590" s="909">
        <f>+V591+V593+V595</f>
        <v>0</v>
      </c>
      <c r="AB590" s="946">
        <f>MAX(X590:AA595)</f>
        <v>0</v>
      </c>
      <c r="AC590" s="980"/>
      <c r="AD590" s="983"/>
      <c r="AE590" s="101" t="str">
        <f t="shared" ref="AE590" si="2272">+IF(P591&gt;P590,"SUPERADA",IF(P591=P590,"EQUILIBRADA",IF(P591&lt;P590,"PARA MEJORAR")))</f>
        <v>PARA MEJORAR</v>
      </c>
      <c r="AF590" s="806"/>
      <c r="AG590" s="738"/>
      <c r="AH590" s="720"/>
      <c r="AI590" s="276"/>
      <c r="AJ590" s="67"/>
    </row>
    <row r="591" spans="1:36" s="68" customFormat="1" ht="24.95" customHeight="1" thickBot="1" x14ac:dyDescent="0.25">
      <c r="A591" s="718"/>
      <c r="B591" s="720"/>
      <c r="C591" s="721"/>
      <c r="D591" s="722"/>
      <c r="E591" s="723"/>
      <c r="F591" s="724"/>
      <c r="G591" s="807"/>
      <c r="H591" s="728"/>
      <c r="I591" s="750"/>
      <c r="J591" s="750"/>
      <c r="K591" s="710"/>
      <c r="L591" s="711"/>
      <c r="M591" s="712"/>
      <c r="N591" s="41" t="s">
        <v>34</v>
      </c>
      <c r="O591" s="46">
        <v>0</v>
      </c>
      <c r="P591" s="8">
        <v>0</v>
      </c>
      <c r="Q591" s="8">
        <v>0</v>
      </c>
      <c r="R591" s="9">
        <v>0</v>
      </c>
      <c r="S591" s="10">
        <f t="shared" ref="S591" si="2273">SUM(O591:O591)*M590</f>
        <v>0</v>
      </c>
      <c r="T591" s="10">
        <f t="shared" ref="T591" si="2274">SUM(P591:P591)*M590</f>
        <v>0</v>
      </c>
      <c r="U591" s="10">
        <f t="shared" ref="U591" si="2275">SUM(Q591:Q591)*M590</f>
        <v>0</v>
      </c>
      <c r="V591" s="10">
        <f t="shared" ref="V591" si="2276">SUM(R591:R591)*M590</f>
        <v>0</v>
      </c>
      <c r="W591" s="11">
        <f t="shared" si="2190"/>
        <v>0</v>
      </c>
      <c r="X591" s="910"/>
      <c r="Y591" s="910"/>
      <c r="Z591" s="910"/>
      <c r="AA591" s="910"/>
      <c r="AB591" s="947"/>
      <c r="AC591" s="980"/>
      <c r="AD591" s="983"/>
      <c r="AE591" s="103"/>
      <c r="AF591" s="807"/>
      <c r="AG591" s="722"/>
      <c r="AH591" s="720"/>
      <c r="AI591" s="276"/>
      <c r="AJ591" s="67"/>
    </row>
    <row r="592" spans="1:36" s="68" customFormat="1" ht="24.95" customHeight="1" x14ac:dyDescent="0.2">
      <c r="A592" s="718"/>
      <c r="B592" s="720"/>
      <c r="C592" s="721"/>
      <c r="D592" s="722"/>
      <c r="E592" s="723"/>
      <c r="F592" s="724"/>
      <c r="G592" s="807"/>
      <c r="H592" s="728"/>
      <c r="I592" s="750"/>
      <c r="J592" s="750"/>
      <c r="K592" s="710"/>
      <c r="L592" s="711" t="s">
        <v>669</v>
      </c>
      <c r="M592" s="712">
        <v>0.35</v>
      </c>
      <c r="N592" s="40" t="s">
        <v>32</v>
      </c>
      <c r="O592" s="43">
        <v>0</v>
      </c>
      <c r="P592" s="44">
        <v>0.2</v>
      </c>
      <c r="Q592" s="44">
        <v>1</v>
      </c>
      <c r="R592" s="45">
        <v>1</v>
      </c>
      <c r="S592" s="5">
        <f t="shared" ref="S592" si="2277">SUM(O592:O592)*M592</f>
        <v>0</v>
      </c>
      <c r="T592" s="5">
        <f t="shared" ref="T592" si="2278">SUM(P592:P592)*M592</f>
        <v>6.9999999999999993E-2</v>
      </c>
      <c r="U592" s="5">
        <f t="shared" ref="U592" si="2279">SUM(Q592:Q592)*M592</f>
        <v>0.35</v>
      </c>
      <c r="V592" s="5">
        <f t="shared" ref="V592" si="2280">SUM(R592:R592)*M592</f>
        <v>0.35</v>
      </c>
      <c r="W592" s="6">
        <f t="shared" si="2190"/>
        <v>0.35</v>
      </c>
      <c r="X592" s="910"/>
      <c r="Y592" s="910"/>
      <c r="Z592" s="910"/>
      <c r="AA592" s="910"/>
      <c r="AB592" s="947"/>
      <c r="AC592" s="980"/>
      <c r="AD592" s="983"/>
      <c r="AE592" s="101" t="str">
        <f t="shared" ref="AE592" si="2281">+IF(P593&gt;P592,"SUPERADA",IF(P593=P592,"EQUILIBRADA",IF(P593&lt;P592,"PARA MEJORAR")))</f>
        <v>PARA MEJORAR</v>
      </c>
      <c r="AF592" s="807"/>
      <c r="AG592" s="722"/>
      <c r="AH592" s="720"/>
      <c r="AI592" s="276"/>
      <c r="AJ592" s="67"/>
    </row>
    <row r="593" spans="1:36" s="68" customFormat="1" ht="24.95" customHeight="1" thickBot="1" x14ac:dyDescent="0.25">
      <c r="A593" s="718"/>
      <c r="B593" s="720"/>
      <c r="C593" s="721"/>
      <c r="D593" s="722"/>
      <c r="E593" s="723"/>
      <c r="F593" s="724"/>
      <c r="G593" s="807"/>
      <c r="H593" s="728"/>
      <c r="I593" s="750"/>
      <c r="J593" s="750"/>
      <c r="K593" s="710"/>
      <c r="L593" s="711"/>
      <c r="M593" s="712"/>
      <c r="N593" s="41" t="s">
        <v>34</v>
      </c>
      <c r="O593" s="46">
        <v>0</v>
      </c>
      <c r="P593" s="8">
        <v>0</v>
      </c>
      <c r="Q593" s="8">
        <v>0</v>
      </c>
      <c r="R593" s="9">
        <v>0</v>
      </c>
      <c r="S593" s="10">
        <f t="shared" ref="S593" si="2282">SUM(O593:O593)*M592</f>
        <v>0</v>
      </c>
      <c r="T593" s="10">
        <f t="shared" ref="T593" si="2283">SUM(P593:P593)*M592</f>
        <v>0</v>
      </c>
      <c r="U593" s="10">
        <f t="shared" ref="U593" si="2284">SUM(Q593:Q593)*M592</f>
        <v>0</v>
      </c>
      <c r="V593" s="10">
        <f t="shared" ref="V593" si="2285">SUM(R593:R593)*M592</f>
        <v>0</v>
      </c>
      <c r="W593" s="11">
        <f t="shared" si="2190"/>
        <v>0</v>
      </c>
      <c r="X593" s="910"/>
      <c r="Y593" s="910"/>
      <c r="Z593" s="910"/>
      <c r="AA593" s="910"/>
      <c r="AB593" s="947"/>
      <c r="AC593" s="980"/>
      <c r="AD593" s="983"/>
      <c r="AE593" s="103"/>
      <c r="AF593" s="807"/>
      <c r="AG593" s="722"/>
      <c r="AH593" s="720"/>
      <c r="AI593" s="276"/>
      <c r="AJ593" s="67"/>
    </row>
    <row r="594" spans="1:36" s="68" customFormat="1" ht="24.95" customHeight="1" x14ac:dyDescent="0.2">
      <c r="A594" s="718"/>
      <c r="B594" s="720"/>
      <c r="C594" s="721"/>
      <c r="D594" s="722"/>
      <c r="E594" s="723"/>
      <c r="F594" s="724"/>
      <c r="G594" s="807"/>
      <c r="H594" s="728"/>
      <c r="I594" s="750"/>
      <c r="J594" s="750"/>
      <c r="K594" s="710"/>
      <c r="L594" s="711" t="s">
        <v>670</v>
      </c>
      <c r="M594" s="712">
        <v>0.3</v>
      </c>
      <c r="N594" s="40" t="s">
        <v>32</v>
      </c>
      <c r="O594" s="43">
        <v>0</v>
      </c>
      <c r="P594" s="44">
        <v>0</v>
      </c>
      <c r="Q594" s="44">
        <v>0.2</v>
      </c>
      <c r="R594" s="45">
        <v>1</v>
      </c>
      <c r="S594" s="5">
        <f t="shared" ref="S594" si="2286">SUM(O594:O594)*M594</f>
        <v>0</v>
      </c>
      <c r="T594" s="5">
        <f t="shared" ref="T594" si="2287">SUM(P594:P594)*M594</f>
        <v>0</v>
      </c>
      <c r="U594" s="5">
        <f t="shared" ref="U594" si="2288">SUM(Q594:Q594)*M594</f>
        <v>0.06</v>
      </c>
      <c r="V594" s="5">
        <f t="shared" ref="V594" si="2289">SUM(R594:R594)*M594</f>
        <v>0.3</v>
      </c>
      <c r="W594" s="6">
        <f t="shared" si="2190"/>
        <v>0.3</v>
      </c>
      <c r="X594" s="910"/>
      <c r="Y594" s="910"/>
      <c r="Z594" s="910"/>
      <c r="AA594" s="910"/>
      <c r="AB594" s="947"/>
      <c r="AC594" s="980"/>
      <c r="AD594" s="983"/>
      <c r="AE594" s="101" t="str">
        <f t="shared" ref="AE594" si="2290">+IF(P595&gt;P594,"SUPERADA",IF(P595=P594,"EQUILIBRADA",IF(P595&lt;P594,"PARA MEJORAR")))</f>
        <v>EQUILIBRADA</v>
      </c>
      <c r="AF594" s="807"/>
      <c r="AG594" s="722"/>
      <c r="AH594" s="720"/>
      <c r="AI594" s="276"/>
      <c r="AJ594" s="67"/>
    </row>
    <row r="595" spans="1:36" s="68" customFormat="1" ht="24.95" customHeight="1" thickBot="1" x14ac:dyDescent="0.25">
      <c r="A595" s="718"/>
      <c r="B595" s="720"/>
      <c r="C595" s="721"/>
      <c r="D595" s="722"/>
      <c r="E595" s="723"/>
      <c r="F595" s="724"/>
      <c r="G595" s="816"/>
      <c r="H595" s="817"/>
      <c r="I595" s="751"/>
      <c r="J595" s="751"/>
      <c r="K595" s="818"/>
      <c r="L595" s="697"/>
      <c r="M595" s="699"/>
      <c r="N595" s="41" t="s">
        <v>34</v>
      </c>
      <c r="O595" s="46">
        <v>0</v>
      </c>
      <c r="P595" s="8">
        <v>0</v>
      </c>
      <c r="Q595" s="8">
        <v>0</v>
      </c>
      <c r="R595" s="9">
        <v>0</v>
      </c>
      <c r="S595" s="10">
        <f t="shared" ref="S595" si="2291">SUM(O595:O595)*M594</f>
        <v>0</v>
      </c>
      <c r="T595" s="10">
        <f t="shared" ref="T595" si="2292">SUM(P595:P595)*M594</f>
        <v>0</v>
      </c>
      <c r="U595" s="10">
        <f t="shared" ref="U595" si="2293">SUM(Q595:Q595)*M594</f>
        <v>0</v>
      </c>
      <c r="V595" s="10">
        <f t="shared" ref="V595" si="2294">SUM(R595:R595)*M594</f>
        <v>0</v>
      </c>
      <c r="W595" s="11">
        <f t="shared" si="2190"/>
        <v>0</v>
      </c>
      <c r="X595" s="919"/>
      <c r="Y595" s="919"/>
      <c r="Z595" s="919"/>
      <c r="AA595" s="919"/>
      <c r="AB595" s="953"/>
      <c r="AC595" s="980"/>
      <c r="AD595" s="983"/>
      <c r="AE595" s="103"/>
      <c r="AF595" s="816"/>
      <c r="AG595" s="722"/>
      <c r="AH595" s="720"/>
      <c r="AI595" s="276"/>
      <c r="AJ595" s="67"/>
    </row>
    <row r="596" spans="1:36" s="68" customFormat="1" ht="24.95" customHeight="1" x14ac:dyDescent="0.2">
      <c r="A596" s="718"/>
      <c r="B596" s="720"/>
      <c r="C596" s="736"/>
      <c r="D596" s="738" t="s">
        <v>671</v>
      </c>
      <c r="E596" s="740"/>
      <c r="F596" s="752" t="s">
        <v>672</v>
      </c>
      <c r="G596" s="814" t="s">
        <v>673</v>
      </c>
      <c r="H596" s="690"/>
      <c r="I596" s="753" t="s">
        <v>674</v>
      </c>
      <c r="J596" s="753" t="s">
        <v>675</v>
      </c>
      <c r="K596" s="694"/>
      <c r="L596" s="696" t="s">
        <v>676</v>
      </c>
      <c r="M596" s="698">
        <v>0.5</v>
      </c>
      <c r="N596" s="40" t="s">
        <v>32</v>
      </c>
      <c r="O596" s="43">
        <v>1</v>
      </c>
      <c r="P596" s="44">
        <v>1</v>
      </c>
      <c r="Q596" s="44">
        <v>1</v>
      </c>
      <c r="R596" s="45">
        <v>1</v>
      </c>
      <c r="S596" s="5">
        <f t="shared" ref="S596" si="2295">SUM(O596:O596)*M596</f>
        <v>0.5</v>
      </c>
      <c r="T596" s="5">
        <f t="shared" ref="T596" si="2296">SUM(P596:P596)*M596</f>
        <v>0.5</v>
      </c>
      <c r="U596" s="5">
        <f t="shared" ref="U596" si="2297">SUM(Q596:Q596)*M596</f>
        <v>0.5</v>
      </c>
      <c r="V596" s="5">
        <f t="shared" ref="V596" si="2298">SUM(R596:R596)*M596</f>
        <v>0.5</v>
      </c>
      <c r="W596" s="6">
        <f t="shared" si="2190"/>
        <v>0.5</v>
      </c>
      <c r="X596" s="920">
        <f>+S597+S599</f>
        <v>0</v>
      </c>
      <c r="Y596" s="920">
        <f>+T597+T599</f>
        <v>0</v>
      </c>
      <c r="Z596" s="920">
        <f>+U597+U599</f>
        <v>0</v>
      </c>
      <c r="AA596" s="920">
        <f>+V597+V599</f>
        <v>0</v>
      </c>
      <c r="AB596" s="954">
        <f>MAX(X596:AA599)</f>
        <v>0</v>
      </c>
      <c r="AC596" s="980"/>
      <c r="AD596" s="983"/>
      <c r="AE596" s="101" t="str">
        <f t="shared" ref="AE596" si="2299">+IF(P597&gt;P596,"SUPERADA",IF(P597=P596,"EQUILIBRADA",IF(P597&lt;P596,"PARA MEJORAR")))</f>
        <v>PARA MEJORAR</v>
      </c>
      <c r="AF596" s="814"/>
      <c r="AG596" s="738"/>
      <c r="AH596" s="720"/>
      <c r="AI596" s="276"/>
      <c r="AJ596" s="67"/>
    </row>
    <row r="597" spans="1:36" s="68" customFormat="1" ht="24.95" customHeight="1" thickBot="1" x14ac:dyDescent="0.25">
      <c r="A597" s="718"/>
      <c r="B597" s="720"/>
      <c r="C597" s="721"/>
      <c r="D597" s="722"/>
      <c r="E597" s="723"/>
      <c r="F597" s="725"/>
      <c r="G597" s="815"/>
      <c r="H597" s="748"/>
      <c r="I597" s="754"/>
      <c r="J597" s="754"/>
      <c r="K597" s="765"/>
      <c r="L597" s="711"/>
      <c r="M597" s="712"/>
      <c r="N597" s="41" t="s">
        <v>34</v>
      </c>
      <c r="O597" s="46">
        <v>0</v>
      </c>
      <c r="P597" s="8">
        <v>0</v>
      </c>
      <c r="Q597" s="8">
        <v>0</v>
      </c>
      <c r="R597" s="9">
        <v>0</v>
      </c>
      <c r="S597" s="10">
        <f t="shared" ref="S597" si="2300">SUM(O597:O597)*M596</f>
        <v>0</v>
      </c>
      <c r="T597" s="10">
        <f t="shared" ref="T597" si="2301">SUM(P597:P597)*M596</f>
        <v>0</v>
      </c>
      <c r="U597" s="10">
        <f t="shared" ref="U597" si="2302">SUM(Q597:Q597)*M596</f>
        <v>0</v>
      </c>
      <c r="V597" s="10">
        <f t="shared" ref="V597" si="2303">SUM(R597:R597)*M596</f>
        <v>0</v>
      </c>
      <c r="W597" s="11">
        <f t="shared" si="2190"/>
        <v>0</v>
      </c>
      <c r="X597" s="921"/>
      <c r="Y597" s="921"/>
      <c r="Z597" s="921"/>
      <c r="AA597" s="921"/>
      <c r="AB597" s="955"/>
      <c r="AC597" s="980"/>
      <c r="AD597" s="983"/>
      <c r="AE597" s="103"/>
      <c r="AF597" s="815"/>
      <c r="AG597" s="722"/>
      <c r="AH597" s="720"/>
      <c r="AI597" s="276"/>
      <c r="AJ597" s="67"/>
    </row>
    <row r="598" spans="1:36" s="68" customFormat="1" ht="24.95" customHeight="1" x14ac:dyDescent="0.2">
      <c r="A598" s="718"/>
      <c r="B598" s="720"/>
      <c r="C598" s="721"/>
      <c r="D598" s="722"/>
      <c r="E598" s="723"/>
      <c r="F598" s="725"/>
      <c r="G598" s="815"/>
      <c r="H598" s="748"/>
      <c r="I598" s="754"/>
      <c r="J598" s="754"/>
      <c r="K598" s="765"/>
      <c r="L598" s="711" t="s">
        <v>677</v>
      </c>
      <c r="M598" s="712">
        <v>0.5</v>
      </c>
      <c r="N598" s="40" t="s">
        <v>32</v>
      </c>
      <c r="O598" s="43">
        <v>0</v>
      </c>
      <c r="P598" s="44">
        <v>0</v>
      </c>
      <c r="Q598" s="44">
        <v>1</v>
      </c>
      <c r="R598" s="45">
        <v>1</v>
      </c>
      <c r="S598" s="5">
        <f t="shared" ref="S598" si="2304">SUM(O598:O598)*M598</f>
        <v>0</v>
      </c>
      <c r="T598" s="5">
        <f t="shared" ref="T598" si="2305">SUM(P598:P598)*M598</f>
        <v>0</v>
      </c>
      <c r="U598" s="5">
        <f t="shared" ref="U598" si="2306">SUM(Q598:Q598)*M598</f>
        <v>0.5</v>
      </c>
      <c r="V598" s="5">
        <f t="shared" ref="V598" si="2307">SUM(R598:R598)*M598</f>
        <v>0.5</v>
      </c>
      <c r="W598" s="6">
        <f t="shared" si="2190"/>
        <v>0.5</v>
      </c>
      <c r="X598" s="921"/>
      <c r="Y598" s="921"/>
      <c r="Z598" s="921"/>
      <c r="AA598" s="921"/>
      <c r="AB598" s="955"/>
      <c r="AC598" s="980"/>
      <c r="AD598" s="983"/>
      <c r="AE598" s="101" t="str">
        <f t="shared" ref="AE598" si="2308">+IF(P599&gt;P598,"SUPERADA",IF(P599=P598,"EQUILIBRADA",IF(P599&lt;P598,"PARA MEJORAR")))</f>
        <v>EQUILIBRADA</v>
      </c>
      <c r="AF598" s="815"/>
      <c r="AG598" s="722"/>
      <c r="AH598" s="720"/>
      <c r="AI598" s="276"/>
      <c r="AJ598" s="67"/>
    </row>
    <row r="599" spans="1:36" s="68" customFormat="1" ht="24.95" customHeight="1" thickBot="1" x14ac:dyDescent="0.25">
      <c r="A599" s="718"/>
      <c r="B599" s="720"/>
      <c r="C599" s="721"/>
      <c r="D599" s="722"/>
      <c r="E599" s="723"/>
      <c r="F599" s="725"/>
      <c r="G599" s="815"/>
      <c r="H599" s="748"/>
      <c r="I599" s="754"/>
      <c r="J599" s="754"/>
      <c r="K599" s="765"/>
      <c r="L599" s="766"/>
      <c r="M599" s="781"/>
      <c r="N599" s="42" t="s">
        <v>34</v>
      </c>
      <c r="O599" s="71">
        <v>0</v>
      </c>
      <c r="P599" s="69">
        <v>0</v>
      </c>
      <c r="Q599" s="69">
        <v>0</v>
      </c>
      <c r="R599" s="70">
        <v>0</v>
      </c>
      <c r="S599" s="16">
        <f t="shared" ref="S599" si="2309">SUM(O599:O599)*M598</f>
        <v>0</v>
      </c>
      <c r="T599" s="16">
        <f t="shared" ref="T599" si="2310">SUM(P599:P599)*M598</f>
        <v>0</v>
      </c>
      <c r="U599" s="16">
        <f t="shared" ref="U599" si="2311">SUM(Q599:Q599)*M598</f>
        <v>0</v>
      </c>
      <c r="V599" s="16">
        <f t="shared" ref="V599" si="2312">SUM(R599:R599)*M598</f>
        <v>0</v>
      </c>
      <c r="W599" s="17">
        <f t="shared" si="2190"/>
        <v>0</v>
      </c>
      <c r="X599" s="921"/>
      <c r="Y599" s="921"/>
      <c r="Z599" s="921"/>
      <c r="AA599" s="921"/>
      <c r="AB599" s="955"/>
      <c r="AC599" s="980"/>
      <c r="AD599" s="984"/>
      <c r="AE599" s="102"/>
      <c r="AF599" s="966"/>
      <c r="AG599" s="739"/>
      <c r="AH599" s="720"/>
      <c r="AI599" s="981"/>
      <c r="AJ599" s="67"/>
    </row>
    <row r="600" spans="1:36" ht="30" customHeight="1" x14ac:dyDescent="0.2">
      <c r="A600" s="309" t="s">
        <v>64</v>
      </c>
      <c r="B600" s="311" t="s">
        <v>29</v>
      </c>
      <c r="C600" s="125"/>
      <c r="D600" s="108" t="s">
        <v>30</v>
      </c>
      <c r="E600" s="314"/>
      <c r="F600" s="105" t="s">
        <v>31</v>
      </c>
      <c r="G600" s="326" t="s">
        <v>68</v>
      </c>
      <c r="H600" s="327"/>
      <c r="I600" s="329" t="s">
        <v>119</v>
      </c>
      <c r="J600" s="329" t="s">
        <v>136</v>
      </c>
      <c r="K600" s="317"/>
      <c r="L600" s="319" t="s">
        <v>120</v>
      </c>
      <c r="M600" s="321">
        <v>0.1</v>
      </c>
      <c r="N600" s="4" t="s">
        <v>32</v>
      </c>
      <c r="O600" s="83">
        <v>0.25</v>
      </c>
      <c r="P600" s="84">
        <v>1</v>
      </c>
      <c r="Q600" s="84">
        <v>1</v>
      </c>
      <c r="R600" s="85">
        <v>1</v>
      </c>
      <c r="S600" s="5">
        <f>SUM(O600:O600)*M600</f>
        <v>2.5000000000000001E-2</v>
      </c>
      <c r="T600" s="5">
        <f>SUM(P600:P600)*M600</f>
        <v>0.1</v>
      </c>
      <c r="U600" s="5">
        <f>SUM(Q600:Q600)*M600</f>
        <v>0.1</v>
      </c>
      <c r="V600" s="5">
        <f>SUM(R600:R600)*M600</f>
        <v>0.1</v>
      </c>
      <c r="W600" s="6">
        <f>MAX(S600:V600)</f>
        <v>0.1</v>
      </c>
      <c r="X600" s="323">
        <f>+S601+S603+S605</f>
        <v>0</v>
      </c>
      <c r="Y600" s="324">
        <f>+T601+T603+T605</f>
        <v>0</v>
      </c>
      <c r="Z600" s="325">
        <f>+U601+U603+U605</f>
        <v>0</v>
      </c>
      <c r="AA600" s="339">
        <f>+V601+V603+V605</f>
        <v>0</v>
      </c>
      <c r="AB600" s="323">
        <f>MAX(X600:AA605)</f>
        <v>0</v>
      </c>
      <c r="AC600" s="340" t="s">
        <v>33</v>
      </c>
      <c r="AD600" s="343" t="s">
        <v>839</v>
      </c>
      <c r="AE600" s="101" t="str">
        <f>+IF(P601&gt;P600,"SUPERADA",IF(P601=P600,"EQUILIBRADA",IF(P601&lt;P600,"PARA MEJORAR")))</f>
        <v>PARA MEJORAR</v>
      </c>
      <c r="AF600" s="101" t="str">
        <f>IF(COUNTIF(AE600:AE605,"PARA MEJORAR")&gt;=1,"PARA MEJORAR","BIEN")</f>
        <v>PARA MEJORAR</v>
      </c>
      <c r="AG600" s="101" t="str">
        <f>IF(COUNTIF(AF600:AF605,"PARA MEJORAR")&gt;=1,"PARA MEJORAR","BIEN")</f>
        <v>PARA MEJORAR</v>
      </c>
      <c r="AH600" s="311"/>
      <c r="AI600" s="332" t="s">
        <v>900</v>
      </c>
    </row>
    <row r="601" spans="1:36" ht="30" customHeight="1" thickBot="1" x14ac:dyDescent="0.25">
      <c r="A601" s="310"/>
      <c r="B601" s="312"/>
      <c r="C601" s="126"/>
      <c r="D601" s="109"/>
      <c r="E601" s="315"/>
      <c r="F601" s="106"/>
      <c r="G601" s="130"/>
      <c r="H601" s="328"/>
      <c r="I601" s="133"/>
      <c r="J601" s="133"/>
      <c r="K601" s="318"/>
      <c r="L601" s="320"/>
      <c r="M601" s="322"/>
      <c r="N601" s="7" t="s">
        <v>34</v>
      </c>
      <c r="O601" s="46">
        <v>0</v>
      </c>
      <c r="P601" s="8">
        <v>0</v>
      </c>
      <c r="Q601" s="8">
        <v>0</v>
      </c>
      <c r="R601" s="9">
        <v>0</v>
      </c>
      <c r="S601" s="10">
        <f>SUM(O601:O601)*M600</f>
        <v>0</v>
      </c>
      <c r="T601" s="10">
        <f>SUM(P601:P601)*M600</f>
        <v>0</v>
      </c>
      <c r="U601" s="10">
        <f>SUM(Q601:Q601)*M600</f>
        <v>0</v>
      </c>
      <c r="V601" s="10">
        <f>SUM(R601:R601)*M600</f>
        <v>0</v>
      </c>
      <c r="W601" s="11">
        <f>MAX(S601:V601)</f>
        <v>0</v>
      </c>
      <c r="X601" s="117"/>
      <c r="Y601" s="119"/>
      <c r="Z601" s="121"/>
      <c r="AA601" s="123"/>
      <c r="AB601" s="117"/>
      <c r="AC601" s="341"/>
      <c r="AD601" s="344"/>
      <c r="AE601" s="103"/>
      <c r="AF601" s="102"/>
      <c r="AG601" s="102"/>
      <c r="AH601" s="312"/>
      <c r="AI601" s="333"/>
    </row>
    <row r="602" spans="1:36" ht="30" customHeight="1" x14ac:dyDescent="0.2">
      <c r="A602" s="310"/>
      <c r="B602" s="312"/>
      <c r="C602" s="126"/>
      <c r="D602" s="109"/>
      <c r="E602" s="315"/>
      <c r="F602" s="106"/>
      <c r="G602" s="130"/>
      <c r="H602" s="328"/>
      <c r="I602" s="133"/>
      <c r="J602" s="133"/>
      <c r="K602" s="318"/>
      <c r="L602" s="335" t="s">
        <v>121</v>
      </c>
      <c r="M602" s="336">
        <v>0.8</v>
      </c>
      <c r="N602" s="4" t="s">
        <v>32</v>
      </c>
      <c r="O602" s="43">
        <v>0.05</v>
      </c>
      <c r="P602" s="44">
        <v>0.2</v>
      </c>
      <c r="Q602" s="44">
        <v>0.5</v>
      </c>
      <c r="R602" s="45">
        <v>1</v>
      </c>
      <c r="S602" s="5">
        <f t="shared" ref="S602" si="2313">SUM(O602:O602)*M602</f>
        <v>4.0000000000000008E-2</v>
      </c>
      <c r="T602" s="5">
        <f t="shared" ref="T602" si="2314">SUM(P602:P602)*M602</f>
        <v>0.16000000000000003</v>
      </c>
      <c r="U602" s="5">
        <f t="shared" ref="U602" si="2315">SUM(Q602:Q602)*M602</f>
        <v>0.4</v>
      </c>
      <c r="V602" s="5">
        <f t="shared" ref="V602" si="2316">SUM(R602:R602)*M602</f>
        <v>0.8</v>
      </c>
      <c r="W602" s="6">
        <f t="shared" ref="W602:W677" si="2317">MAX(S602:V602)</f>
        <v>0.8</v>
      </c>
      <c r="X602" s="117"/>
      <c r="Y602" s="119"/>
      <c r="Z602" s="121"/>
      <c r="AA602" s="123"/>
      <c r="AB602" s="117"/>
      <c r="AC602" s="341"/>
      <c r="AD602" s="344"/>
      <c r="AE602" s="101" t="str">
        <f t="shared" ref="AE602" si="2318">+IF(P603&gt;P602,"SUPERADA",IF(P603=P602,"EQUILIBRADA",IF(P603&lt;P602,"PARA MEJORAR")))</f>
        <v>PARA MEJORAR</v>
      </c>
      <c r="AF602" s="102"/>
      <c r="AG602" s="102"/>
      <c r="AH602" s="312"/>
      <c r="AI602" s="333"/>
    </row>
    <row r="603" spans="1:36" ht="30" customHeight="1" thickBot="1" x14ac:dyDescent="0.25">
      <c r="A603" s="310"/>
      <c r="B603" s="312"/>
      <c r="C603" s="126"/>
      <c r="D603" s="109"/>
      <c r="E603" s="315"/>
      <c r="F603" s="106"/>
      <c r="G603" s="130"/>
      <c r="H603" s="328"/>
      <c r="I603" s="133"/>
      <c r="J603" s="133"/>
      <c r="K603" s="318"/>
      <c r="L603" s="320"/>
      <c r="M603" s="322"/>
      <c r="N603" s="7" t="s">
        <v>34</v>
      </c>
      <c r="O603" s="46">
        <v>0</v>
      </c>
      <c r="P603" s="8">
        <v>0</v>
      </c>
      <c r="Q603" s="8">
        <v>0</v>
      </c>
      <c r="R603" s="9">
        <v>0</v>
      </c>
      <c r="S603" s="10">
        <f t="shared" ref="S603" si="2319">SUM(O603:O603)*M602</f>
        <v>0</v>
      </c>
      <c r="T603" s="10">
        <f t="shared" ref="T603" si="2320">SUM(P603:P603)*M602</f>
        <v>0</v>
      </c>
      <c r="U603" s="10">
        <f t="shared" ref="U603" si="2321">SUM(Q603:Q603)*M602</f>
        <v>0</v>
      </c>
      <c r="V603" s="10">
        <f t="shared" ref="V603" si="2322">SUM(R603:R603)*M602</f>
        <v>0</v>
      </c>
      <c r="W603" s="11">
        <f t="shared" si="2317"/>
        <v>0</v>
      </c>
      <c r="X603" s="117"/>
      <c r="Y603" s="119"/>
      <c r="Z603" s="121"/>
      <c r="AA603" s="123"/>
      <c r="AB603" s="117"/>
      <c r="AC603" s="341"/>
      <c r="AD603" s="344"/>
      <c r="AE603" s="103"/>
      <c r="AF603" s="102"/>
      <c r="AG603" s="102"/>
      <c r="AH603" s="312"/>
      <c r="AI603" s="333"/>
    </row>
    <row r="604" spans="1:36" ht="30" customHeight="1" x14ac:dyDescent="0.2">
      <c r="A604" s="310"/>
      <c r="B604" s="312"/>
      <c r="C604" s="126"/>
      <c r="D604" s="109"/>
      <c r="E604" s="315"/>
      <c r="F604" s="106"/>
      <c r="G604" s="130"/>
      <c r="H604" s="328"/>
      <c r="I604" s="133"/>
      <c r="J604" s="133"/>
      <c r="K604" s="318"/>
      <c r="L604" s="335" t="s">
        <v>922</v>
      </c>
      <c r="M604" s="336">
        <v>0.1</v>
      </c>
      <c r="N604" s="4" t="s">
        <v>32</v>
      </c>
      <c r="O604" s="43">
        <v>0.25</v>
      </c>
      <c r="P604" s="44">
        <v>0.5</v>
      </c>
      <c r="Q604" s="44">
        <v>0.75</v>
      </c>
      <c r="R604" s="45">
        <v>1</v>
      </c>
      <c r="S604" s="5">
        <f t="shared" ref="S604" si="2323">SUM(O604:O604)*M604</f>
        <v>2.5000000000000001E-2</v>
      </c>
      <c r="T604" s="5">
        <f t="shared" ref="T604" si="2324">SUM(P604:P604)*M604</f>
        <v>0.05</v>
      </c>
      <c r="U604" s="5">
        <f t="shared" ref="U604" si="2325">SUM(Q604:Q604)*M604</f>
        <v>7.5000000000000011E-2</v>
      </c>
      <c r="V604" s="5">
        <f t="shared" ref="V604" si="2326">SUM(R604:R604)*M604</f>
        <v>0.1</v>
      </c>
      <c r="W604" s="6">
        <f t="shared" si="2317"/>
        <v>0.1</v>
      </c>
      <c r="X604" s="117"/>
      <c r="Y604" s="119"/>
      <c r="Z604" s="121"/>
      <c r="AA604" s="123"/>
      <c r="AB604" s="117"/>
      <c r="AC604" s="341"/>
      <c r="AD604" s="344"/>
      <c r="AE604" s="101" t="str">
        <f t="shared" ref="AE604" si="2327">+IF(P605&gt;P604,"SUPERADA",IF(P605=P604,"EQUILIBRADA",IF(P605&lt;P604,"PARA MEJORAR")))</f>
        <v>PARA MEJORAR</v>
      </c>
      <c r="AF604" s="102"/>
      <c r="AG604" s="102"/>
      <c r="AH604" s="312"/>
      <c r="AI604" s="333"/>
    </row>
    <row r="605" spans="1:36" ht="30" customHeight="1" thickBot="1" x14ac:dyDescent="0.25">
      <c r="A605" s="310"/>
      <c r="B605" s="312"/>
      <c r="C605" s="126"/>
      <c r="D605" s="110"/>
      <c r="E605" s="316"/>
      <c r="F605" s="106"/>
      <c r="G605" s="130"/>
      <c r="H605" s="328"/>
      <c r="I605" s="133"/>
      <c r="J605" s="133"/>
      <c r="K605" s="318"/>
      <c r="L605" s="337"/>
      <c r="M605" s="338"/>
      <c r="N605" s="48" t="s">
        <v>34</v>
      </c>
      <c r="O605" s="46">
        <v>0</v>
      </c>
      <c r="P605" s="8">
        <v>0</v>
      </c>
      <c r="Q605" s="8">
        <v>0</v>
      </c>
      <c r="R605" s="9">
        <v>0</v>
      </c>
      <c r="S605" s="10">
        <f t="shared" ref="S605" si="2328">SUM(O605:O605)*M604</f>
        <v>0</v>
      </c>
      <c r="T605" s="10">
        <f t="shared" ref="T605" si="2329">SUM(P605:P605)*M604</f>
        <v>0</v>
      </c>
      <c r="U605" s="10">
        <f t="shared" ref="U605" si="2330">SUM(Q605:Q605)*M604</f>
        <v>0</v>
      </c>
      <c r="V605" s="10">
        <f t="shared" ref="V605" si="2331">SUM(R605:R605)*M604</f>
        <v>0</v>
      </c>
      <c r="W605" s="11">
        <f t="shared" si="2317"/>
        <v>0</v>
      </c>
      <c r="X605" s="118"/>
      <c r="Y605" s="120"/>
      <c r="Z605" s="122"/>
      <c r="AA605" s="124"/>
      <c r="AB605" s="118"/>
      <c r="AC605" s="341"/>
      <c r="AD605" s="344"/>
      <c r="AE605" s="103"/>
      <c r="AF605" s="102"/>
      <c r="AG605" s="103"/>
      <c r="AH605" s="312"/>
      <c r="AI605" s="333"/>
    </row>
    <row r="606" spans="1:36" ht="30" customHeight="1" x14ac:dyDescent="0.2">
      <c r="A606" s="310"/>
      <c r="B606" s="312"/>
      <c r="C606" s="125"/>
      <c r="D606" s="108" t="s">
        <v>35</v>
      </c>
      <c r="E606" s="127"/>
      <c r="F606" s="106"/>
      <c r="G606" s="326" t="s">
        <v>122</v>
      </c>
      <c r="H606" s="330"/>
      <c r="I606" s="329" t="s">
        <v>137</v>
      </c>
      <c r="J606" s="329" t="s">
        <v>138</v>
      </c>
      <c r="K606" s="317"/>
      <c r="L606" s="319" t="s">
        <v>191</v>
      </c>
      <c r="M606" s="345">
        <v>0.45</v>
      </c>
      <c r="N606" s="4" t="s">
        <v>32</v>
      </c>
      <c r="O606" s="43">
        <v>0.05</v>
      </c>
      <c r="P606" s="44">
        <v>0.25</v>
      </c>
      <c r="Q606" s="44">
        <v>0.5</v>
      </c>
      <c r="R606" s="45">
        <v>1</v>
      </c>
      <c r="S606" s="5">
        <f t="shared" ref="S606" si="2332">SUM(O606:O606)*M606</f>
        <v>2.2500000000000003E-2</v>
      </c>
      <c r="T606" s="5">
        <f t="shared" ref="T606" si="2333">SUM(P606:P606)*M606</f>
        <v>0.1125</v>
      </c>
      <c r="U606" s="5">
        <f t="shared" ref="U606" si="2334">SUM(Q606:Q606)*M606</f>
        <v>0.22500000000000001</v>
      </c>
      <c r="V606" s="5">
        <f t="shared" ref="V606" si="2335">SUM(R606:R606)*M606</f>
        <v>0.45</v>
      </c>
      <c r="W606" s="6">
        <f t="shared" si="2317"/>
        <v>0.45</v>
      </c>
      <c r="X606" s="117">
        <f>+S607+S609+S611</f>
        <v>0</v>
      </c>
      <c r="Y606" s="119">
        <f>+T607+T609+T611</f>
        <v>0</v>
      </c>
      <c r="Z606" s="121">
        <f>+U607+U609+U611</f>
        <v>0</v>
      </c>
      <c r="AA606" s="123">
        <f>+V607+V609+V611</f>
        <v>0</v>
      </c>
      <c r="AB606" s="117">
        <f>MAX(X606:AA611)</f>
        <v>0</v>
      </c>
      <c r="AC606" s="341"/>
      <c r="AD606" s="344"/>
      <c r="AE606" s="101" t="str">
        <f t="shared" ref="AE606" si="2336">+IF(P607&gt;P606,"SUPERADA",IF(P607=P606,"EQUILIBRADA",IF(P607&lt;P606,"PARA MEJORAR")))</f>
        <v>PARA MEJORAR</v>
      </c>
      <c r="AF606" s="101" t="str">
        <f>IF(COUNTIF(AE606:AE611,"PARA MEJORAR")&gt;=1,"PARA MEJORAR","BIEN")</f>
        <v>PARA MEJORAR</v>
      </c>
      <c r="AG606" s="102" t="str">
        <f>IF(COUNTIF(AF606:AF611,"PARA MEJORAR")&gt;=1,"PARA MEJORAR","BIEN")</f>
        <v>PARA MEJORAR</v>
      </c>
      <c r="AH606" s="312"/>
      <c r="AI606" s="333"/>
    </row>
    <row r="607" spans="1:36" ht="30" customHeight="1" thickBot="1" x14ac:dyDescent="0.25">
      <c r="A607" s="310"/>
      <c r="B607" s="312"/>
      <c r="C607" s="126"/>
      <c r="D607" s="109"/>
      <c r="E607" s="128"/>
      <c r="F607" s="106"/>
      <c r="G607" s="130"/>
      <c r="H607" s="331"/>
      <c r="I607" s="133"/>
      <c r="J607" s="133"/>
      <c r="K607" s="318"/>
      <c r="L607" s="320"/>
      <c r="M607" s="346"/>
      <c r="N607" s="7" t="s">
        <v>34</v>
      </c>
      <c r="O607" s="46">
        <v>0</v>
      </c>
      <c r="P607" s="8">
        <v>0</v>
      </c>
      <c r="Q607" s="8">
        <v>0</v>
      </c>
      <c r="R607" s="9">
        <v>0</v>
      </c>
      <c r="S607" s="10">
        <f t="shared" ref="S607" si="2337">SUM(O607:O607)*M606</f>
        <v>0</v>
      </c>
      <c r="T607" s="10">
        <f t="shared" ref="T607" si="2338">SUM(P607:P607)*M606</f>
        <v>0</v>
      </c>
      <c r="U607" s="10">
        <f t="shared" ref="U607" si="2339">SUM(Q607:Q607)*M606</f>
        <v>0</v>
      </c>
      <c r="V607" s="10">
        <f t="shared" ref="V607" si="2340">SUM(R607:R607)*M606</f>
        <v>0</v>
      </c>
      <c r="W607" s="11">
        <f t="shared" si="2317"/>
        <v>0</v>
      </c>
      <c r="X607" s="117"/>
      <c r="Y607" s="119"/>
      <c r="Z607" s="121"/>
      <c r="AA607" s="123"/>
      <c r="AB607" s="117"/>
      <c r="AC607" s="341"/>
      <c r="AD607" s="344"/>
      <c r="AE607" s="103"/>
      <c r="AF607" s="102"/>
      <c r="AG607" s="102"/>
      <c r="AH607" s="312"/>
      <c r="AI607" s="333"/>
    </row>
    <row r="608" spans="1:36" ht="30" customHeight="1" x14ac:dyDescent="0.2">
      <c r="A608" s="310"/>
      <c r="B608" s="312"/>
      <c r="C608" s="126"/>
      <c r="D608" s="109"/>
      <c r="E608" s="128"/>
      <c r="F608" s="106"/>
      <c r="G608" s="130"/>
      <c r="H608" s="331"/>
      <c r="I608" s="133"/>
      <c r="J608" s="133"/>
      <c r="K608" s="318"/>
      <c r="L608" s="335" t="s">
        <v>109</v>
      </c>
      <c r="M608" s="357">
        <v>0.3</v>
      </c>
      <c r="N608" s="4" t="s">
        <v>32</v>
      </c>
      <c r="O608" s="43">
        <v>0.05</v>
      </c>
      <c r="P608" s="44">
        <v>0.25</v>
      </c>
      <c r="Q608" s="44">
        <v>0.5</v>
      </c>
      <c r="R608" s="45">
        <v>1</v>
      </c>
      <c r="S608" s="5">
        <f t="shared" ref="S608" si="2341">SUM(O608:O608)*M608</f>
        <v>1.4999999999999999E-2</v>
      </c>
      <c r="T608" s="5">
        <f t="shared" ref="T608" si="2342">SUM(P608:P608)*M608</f>
        <v>7.4999999999999997E-2</v>
      </c>
      <c r="U608" s="5">
        <f t="shared" ref="U608" si="2343">SUM(Q608:Q608)*M608</f>
        <v>0.15</v>
      </c>
      <c r="V608" s="5">
        <f t="shared" ref="V608" si="2344">SUM(R608:R608)*M608</f>
        <v>0.3</v>
      </c>
      <c r="W608" s="6">
        <f t="shared" si="2317"/>
        <v>0.3</v>
      </c>
      <c r="X608" s="117"/>
      <c r="Y608" s="119"/>
      <c r="Z608" s="121"/>
      <c r="AA608" s="123"/>
      <c r="AB608" s="117"/>
      <c r="AC608" s="341"/>
      <c r="AD608" s="344"/>
      <c r="AE608" s="101" t="str">
        <f t="shared" ref="AE608" si="2345">+IF(P609&gt;P608,"SUPERADA",IF(P609=P608,"EQUILIBRADA",IF(P609&lt;P608,"PARA MEJORAR")))</f>
        <v>PARA MEJORAR</v>
      </c>
      <c r="AF608" s="102"/>
      <c r="AG608" s="102"/>
      <c r="AH608" s="312"/>
      <c r="AI608" s="333"/>
    </row>
    <row r="609" spans="1:35" ht="30" customHeight="1" thickBot="1" x14ac:dyDescent="0.25">
      <c r="A609" s="310"/>
      <c r="B609" s="312"/>
      <c r="C609" s="126"/>
      <c r="D609" s="109"/>
      <c r="E609" s="128"/>
      <c r="F609" s="106"/>
      <c r="G609" s="130"/>
      <c r="H609" s="331"/>
      <c r="I609" s="133"/>
      <c r="J609" s="133"/>
      <c r="K609" s="318"/>
      <c r="L609" s="320"/>
      <c r="M609" s="346"/>
      <c r="N609" s="7" t="s">
        <v>34</v>
      </c>
      <c r="O609" s="46">
        <v>0</v>
      </c>
      <c r="P609" s="8">
        <v>0</v>
      </c>
      <c r="Q609" s="8">
        <v>0</v>
      </c>
      <c r="R609" s="9">
        <v>0</v>
      </c>
      <c r="S609" s="10">
        <f t="shared" ref="S609" si="2346">SUM(O609:O609)*M608</f>
        <v>0</v>
      </c>
      <c r="T609" s="10">
        <f t="shared" ref="T609" si="2347">SUM(P609:P609)*M608</f>
        <v>0</v>
      </c>
      <c r="U609" s="10">
        <f t="shared" ref="U609" si="2348">SUM(Q609:Q609)*M608</f>
        <v>0</v>
      </c>
      <c r="V609" s="10">
        <f t="shared" ref="V609" si="2349">SUM(R609:R609)*M608</f>
        <v>0</v>
      </c>
      <c r="W609" s="11">
        <f t="shared" si="2317"/>
        <v>0</v>
      </c>
      <c r="X609" s="117"/>
      <c r="Y609" s="119"/>
      <c r="Z609" s="121"/>
      <c r="AA609" s="123"/>
      <c r="AB609" s="117"/>
      <c r="AC609" s="341"/>
      <c r="AD609" s="344"/>
      <c r="AE609" s="103"/>
      <c r="AF609" s="102"/>
      <c r="AG609" s="102"/>
      <c r="AH609" s="312"/>
      <c r="AI609" s="333"/>
    </row>
    <row r="610" spans="1:35" ht="30" customHeight="1" x14ac:dyDescent="0.2">
      <c r="A610" s="310"/>
      <c r="B610" s="312"/>
      <c r="C610" s="126"/>
      <c r="D610" s="109"/>
      <c r="E610" s="128"/>
      <c r="F610" s="106"/>
      <c r="G610" s="130"/>
      <c r="H610" s="331"/>
      <c r="I610" s="133"/>
      <c r="J610" s="133"/>
      <c r="K610" s="318"/>
      <c r="L610" s="335" t="s">
        <v>192</v>
      </c>
      <c r="M610" s="357">
        <v>0.25</v>
      </c>
      <c r="N610" s="4" t="s">
        <v>32</v>
      </c>
      <c r="O610" s="43">
        <v>0</v>
      </c>
      <c r="P610" s="44">
        <v>0.1</v>
      </c>
      <c r="Q610" s="44">
        <v>0.4</v>
      </c>
      <c r="R610" s="45">
        <v>1</v>
      </c>
      <c r="S610" s="5">
        <f t="shared" ref="S610" si="2350">SUM(O610:O610)*M610</f>
        <v>0</v>
      </c>
      <c r="T610" s="5">
        <f t="shared" ref="T610" si="2351">SUM(P610:P610)*M610</f>
        <v>2.5000000000000001E-2</v>
      </c>
      <c r="U610" s="5">
        <f t="shared" ref="U610" si="2352">SUM(Q610:Q610)*M610</f>
        <v>0.1</v>
      </c>
      <c r="V610" s="5">
        <f t="shared" ref="V610" si="2353">SUM(R610:R610)*M610</f>
        <v>0.25</v>
      </c>
      <c r="W610" s="6">
        <f t="shared" si="2317"/>
        <v>0.25</v>
      </c>
      <c r="X610" s="117"/>
      <c r="Y610" s="119"/>
      <c r="Z610" s="121"/>
      <c r="AA610" s="123"/>
      <c r="AB610" s="117"/>
      <c r="AC610" s="341"/>
      <c r="AD610" s="344"/>
      <c r="AE610" s="101" t="str">
        <f t="shared" ref="AE610" si="2354">+IF(P611&gt;P610,"SUPERADA",IF(P611=P610,"EQUILIBRADA",IF(P611&lt;P610,"PARA MEJORAR")))</f>
        <v>PARA MEJORAR</v>
      </c>
      <c r="AF610" s="102"/>
      <c r="AG610" s="102"/>
      <c r="AH610" s="312"/>
      <c r="AI610" s="333"/>
    </row>
    <row r="611" spans="1:35" ht="30" customHeight="1" thickBot="1" x14ac:dyDescent="0.25">
      <c r="A611" s="310"/>
      <c r="B611" s="312"/>
      <c r="C611" s="126"/>
      <c r="D611" s="109"/>
      <c r="E611" s="128"/>
      <c r="F611" s="106"/>
      <c r="G611" s="130"/>
      <c r="H611" s="331"/>
      <c r="I611" s="133"/>
      <c r="J611" s="133"/>
      <c r="K611" s="318"/>
      <c r="L611" s="337"/>
      <c r="M611" s="358"/>
      <c r="N611" s="7" t="s">
        <v>34</v>
      </c>
      <c r="O611" s="46">
        <v>0</v>
      </c>
      <c r="P611" s="8">
        <v>0</v>
      </c>
      <c r="Q611" s="8">
        <v>0</v>
      </c>
      <c r="R611" s="9">
        <v>0</v>
      </c>
      <c r="S611" s="10">
        <f t="shared" ref="S611" si="2355">SUM(O611:O611)*M610</f>
        <v>0</v>
      </c>
      <c r="T611" s="10">
        <f t="shared" ref="T611" si="2356">SUM(P611:P611)*M610</f>
        <v>0</v>
      </c>
      <c r="U611" s="10">
        <f t="shared" ref="U611" si="2357">SUM(Q611:Q611)*M610</f>
        <v>0</v>
      </c>
      <c r="V611" s="10">
        <f t="shared" ref="V611" si="2358">SUM(R611:R611)*M610</f>
        <v>0</v>
      </c>
      <c r="W611" s="11">
        <f t="shared" si="2317"/>
        <v>0</v>
      </c>
      <c r="X611" s="118"/>
      <c r="Y611" s="120"/>
      <c r="Z611" s="122"/>
      <c r="AA611" s="124"/>
      <c r="AB611" s="118"/>
      <c r="AC611" s="341"/>
      <c r="AD611" s="344"/>
      <c r="AE611" s="103"/>
      <c r="AF611" s="103"/>
      <c r="AG611" s="103"/>
      <c r="AH611" s="312"/>
      <c r="AI611" s="333"/>
    </row>
    <row r="612" spans="1:35" ht="30" customHeight="1" x14ac:dyDescent="0.2">
      <c r="A612" s="310"/>
      <c r="B612" s="312"/>
      <c r="C612" s="125"/>
      <c r="D612" s="109"/>
      <c r="E612" s="127"/>
      <c r="F612" s="106"/>
      <c r="G612" s="129" t="s">
        <v>923</v>
      </c>
      <c r="H612" s="104"/>
      <c r="I612" s="132" t="s">
        <v>924</v>
      </c>
      <c r="J612" s="115" t="s">
        <v>925</v>
      </c>
      <c r="K612" s="116"/>
      <c r="L612" s="113" t="s">
        <v>926</v>
      </c>
      <c r="M612" s="114">
        <v>0.1</v>
      </c>
      <c r="N612" s="4" t="s">
        <v>32</v>
      </c>
      <c r="O612" s="43">
        <v>1</v>
      </c>
      <c r="P612" s="44">
        <v>1</v>
      </c>
      <c r="Q612" s="44">
        <v>1</v>
      </c>
      <c r="R612" s="45">
        <v>1</v>
      </c>
      <c r="S612" s="5">
        <f t="shared" ref="S612" si="2359">SUM(O612:O612)*M612</f>
        <v>0.1</v>
      </c>
      <c r="T612" s="5">
        <f t="shared" ref="T612" si="2360">SUM(P612:P612)*M612</f>
        <v>0.1</v>
      </c>
      <c r="U612" s="5">
        <f t="shared" ref="U612" si="2361">SUM(Q612:Q612)*M612</f>
        <v>0.1</v>
      </c>
      <c r="V612" s="5">
        <f t="shared" ref="V612" si="2362">SUM(R612:R612)*M612</f>
        <v>0.1</v>
      </c>
      <c r="W612" s="6">
        <f t="shared" ref="W612:W617" si="2363">MAX(S612:V612)</f>
        <v>0.1</v>
      </c>
      <c r="X612" s="117">
        <f>+S613+S615+S617</f>
        <v>0</v>
      </c>
      <c r="Y612" s="119">
        <f>+T613+T615+T617</f>
        <v>0</v>
      </c>
      <c r="Z612" s="121">
        <f>+U613+U615+U617</f>
        <v>0</v>
      </c>
      <c r="AA612" s="123">
        <f>+V613+V615+V617</f>
        <v>0</v>
      </c>
      <c r="AB612" s="117">
        <f>MAX(X612:AA617)</f>
        <v>0</v>
      </c>
      <c r="AC612" s="341"/>
      <c r="AD612" s="344"/>
      <c r="AE612" s="101" t="str">
        <f t="shared" ref="AE612" si="2364">+IF(P613&gt;P612,"SUPERADA",IF(P613=P612,"EQUILIBRADA",IF(P613&lt;P612,"PARA MEJORAR")))</f>
        <v>PARA MEJORAR</v>
      </c>
      <c r="AF612" s="101" t="str">
        <f>IF(COUNTIF(AE612:AE617,"PARA MEJORAR")&gt;=1,"PARA MEJORAR","BIEN")</f>
        <v>PARA MEJORAR</v>
      </c>
      <c r="AG612" s="102" t="str">
        <f>IF(COUNTIF(AF612:AF617,"PARA MEJORAR")&gt;=1,"PARA MEJORAR","BIEN")</f>
        <v>PARA MEJORAR</v>
      </c>
      <c r="AH612" s="312"/>
      <c r="AI612" s="333"/>
    </row>
    <row r="613" spans="1:35" ht="30" customHeight="1" thickBot="1" x14ac:dyDescent="0.25">
      <c r="A613" s="310"/>
      <c r="B613" s="312"/>
      <c r="C613" s="126"/>
      <c r="D613" s="109"/>
      <c r="E613" s="128"/>
      <c r="F613" s="106"/>
      <c r="G613" s="130"/>
      <c r="H613" s="104"/>
      <c r="I613" s="133"/>
      <c r="J613" s="115"/>
      <c r="K613" s="116"/>
      <c r="L613" s="113"/>
      <c r="M613" s="114"/>
      <c r="N613" s="7" t="s">
        <v>34</v>
      </c>
      <c r="O613" s="46">
        <v>0</v>
      </c>
      <c r="P613" s="8">
        <v>0</v>
      </c>
      <c r="Q613" s="8">
        <v>0</v>
      </c>
      <c r="R613" s="9">
        <v>0</v>
      </c>
      <c r="S613" s="10">
        <f t="shared" ref="S613" si="2365">SUM(O613:O613)*M612</f>
        <v>0</v>
      </c>
      <c r="T613" s="10">
        <f t="shared" ref="T613" si="2366">SUM(P613:P613)*M612</f>
        <v>0</v>
      </c>
      <c r="U613" s="10">
        <f t="shared" ref="U613" si="2367">SUM(Q613:Q613)*M612</f>
        <v>0</v>
      </c>
      <c r="V613" s="10">
        <f t="shared" ref="V613" si="2368">SUM(R613:R613)*M612</f>
        <v>0</v>
      </c>
      <c r="W613" s="11">
        <f t="shared" si="2363"/>
        <v>0</v>
      </c>
      <c r="X613" s="117"/>
      <c r="Y613" s="119"/>
      <c r="Z613" s="121"/>
      <c r="AA613" s="123"/>
      <c r="AB613" s="117"/>
      <c r="AC613" s="341"/>
      <c r="AD613" s="344"/>
      <c r="AE613" s="103"/>
      <c r="AF613" s="102"/>
      <c r="AG613" s="102"/>
      <c r="AH613" s="312"/>
      <c r="AI613" s="333"/>
    </row>
    <row r="614" spans="1:35" ht="30" customHeight="1" x14ac:dyDescent="0.2">
      <c r="A614" s="310"/>
      <c r="B614" s="312"/>
      <c r="C614" s="126"/>
      <c r="D614" s="109"/>
      <c r="E614" s="128"/>
      <c r="F614" s="106"/>
      <c r="G614" s="130"/>
      <c r="H614" s="104"/>
      <c r="I614" s="133"/>
      <c r="J614" s="115"/>
      <c r="K614" s="116"/>
      <c r="L614" s="113" t="s">
        <v>927</v>
      </c>
      <c r="M614" s="114">
        <v>0.1</v>
      </c>
      <c r="N614" s="4" t="s">
        <v>32</v>
      </c>
      <c r="O614" s="43">
        <v>1</v>
      </c>
      <c r="P614" s="44">
        <v>1</v>
      </c>
      <c r="Q614" s="44">
        <v>1</v>
      </c>
      <c r="R614" s="45">
        <v>1</v>
      </c>
      <c r="S614" s="5">
        <f t="shared" ref="S614" si="2369">SUM(O614:O614)*M614</f>
        <v>0.1</v>
      </c>
      <c r="T614" s="5">
        <f t="shared" ref="T614" si="2370">SUM(P614:P614)*M614</f>
        <v>0.1</v>
      </c>
      <c r="U614" s="5">
        <f t="shared" ref="U614" si="2371">SUM(Q614:Q614)*M614</f>
        <v>0.1</v>
      </c>
      <c r="V614" s="5">
        <f t="shared" ref="V614" si="2372">SUM(R614:R614)*M614</f>
        <v>0.1</v>
      </c>
      <c r="W614" s="6">
        <f t="shared" si="2363"/>
        <v>0.1</v>
      </c>
      <c r="X614" s="117"/>
      <c r="Y614" s="119"/>
      <c r="Z614" s="121"/>
      <c r="AA614" s="123"/>
      <c r="AB614" s="117"/>
      <c r="AC614" s="341"/>
      <c r="AD614" s="344"/>
      <c r="AE614" s="101" t="str">
        <f t="shared" ref="AE614" si="2373">+IF(P615&gt;P614,"SUPERADA",IF(P615=P614,"EQUILIBRADA",IF(P615&lt;P614,"PARA MEJORAR")))</f>
        <v>PARA MEJORAR</v>
      </c>
      <c r="AF614" s="102"/>
      <c r="AG614" s="102"/>
      <c r="AH614" s="312"/>
      <c r="AI614" s="333"/>
    </row>
    <row r="615" spans="1:35" ht="30" customHeight="1" thickBot="1" x14ac:dyDescent="0.25">
      <c r="A615" s="310"/>
      <c r="B615" s="312"/>
      <c r="C615" s="126"/>
      <c r="D615" s="109"/>
      <c r="E615" s="128"/>
      <c r="F615" s="106"/>
      <c r="G615" s="130"/>
      <c r="H615" s="104"/>
      <c r="I615" s="133"/>
      <c r="J615" s="115"/>
      <c r="K615" s="116"/>
      <c r="L615" s="113"/>
      <c r="M615" s="114"/>
      <c r="N615" s="7" t="s">
        <v>34</v>
      </c>
      <c r="O615" s="46">
        <v>0</v>
      </c>
      <c r="P615" s="8">
        <v>0</v>
      </c>
      <c r="Q615" s="8">
        <v>0</v>
      </c>
      <c r="R615" s="9">
        <v>0</v>
      </c>
      <c r="S615" s="10">
        <f t="shared" ref="S615" si="2374">SUM(O615:O615)*M614</f>
        <v>0</v>
      </c>
      <c r="T615" s="10">
        <f t="shared" ref="T615" si="2375">SUM(P615:P615)*M614</f>
        <v>0</v>
      </c>
      <c r="U615" s="10">
        <f t="shared" ref="U615" si="2376">SUM(Q615:Q615)*M614</f>
        <v>0</v>
      </c>
      <c r="V615" s="10">
        <f t="shared" ref="V615" si="2377">SUM(R615:R615)*M614</f>
        <v>0</v>
      </c>
      <c r="W615" s="11">
        <f t="shared" si="2363"/>
        <v>0</v>
      </c>
      <c r="X615" s="117"/>
      <c r="Y615" s="119"/>
      <c r="Z615" s="121"/>
      <c r="AA615" s="123"/>
      <c r="AB615" s="117"/>
      <c r="AC615" s="341"/>
      <c r="AD615" s="344"/>
      <c r="AE615" s="103"/>
      <c r="AF615" s="102"/>
      <c r="AG615" s="102"/>
      <c r="AH615" s="312"/>
      <c r="AI615" s="333"/>
    </row>
    <row r="616" spans="1:35" ht="30" customHeight="1" x14ac:dyDescent="0.2">
      <c r="A616" s="310"/>
      <c r="B616" s="312"/>
      <c r="C616" s="126"/>
      <c r="D616" s="109"/>
      <c r="E616" s="128"/>
      <c r="F616" s="106"/>
      <c r="G616" s="130"/>
      <c r="H616" s="104"/>
      <c r="I616" s="133"/>
      <c r="J616" s="115"/>
      <c r="K616" s="116"/>
      <c r="L616" s="113" t="s">
        <v>928</v>
      </c>
      <c r="M616" s="114">
        <v>0.8</v>
      </c>
      <c r="N616" s="4" t="s">
        <v>32</v>
      </c>
      <c r="O616" s="43">
        <v>0.1</v>
      </c>
      <c r="P616" s="44">
        <v>0.3</v>
      </c>
      <c r="Q616" s="44">
        <v>0.6</v>
      </c>
      <c r="R616" s="45">
        <v>1</v>
      </c>
      <c r="S616" s="5">
        <f t="shared" ref="S616" si="2378">SUM(O616:O616)*M616</f>
        <v>8.0000000000000016E-2</v>
      </c>
      <c r="T616" s="5">
        <f t="shared" ref="T616" si="2379">SUM(P616:P616)*M616</f>
        <v>0.24</v>
      </c>
      <c r="U616" s="5">
        <f t="shared" ref="U616" si="2380">SUM(Q616:Q616)*M616</f>
        <v>0.48</v>
      </c>
      <c r="V616" s="5">
        <f t="shared" ref="V616" si="2381">SUM(R616:R616)*M616</f>
        <v>0.8</v>
      </c>
      <c r="W616" s="6">
        <f t="shared" si="2363"/>
        <v>0.8</v>
      </c>
      <c r="X616" s="117"/>
      <c r="Y616" s="119"/>
      <c r="Z616" s="121"/>
      <c r="AA616" s="123"/>
      <c r="AB616" s="117"/>
      <c r="AC616" s="341"/>
      <c r="AD616" s="344"/>
      <c r="AE616" s="101" t="str">
        <f t="shared" ref="AE616" si="2382">+IF(P617&gt;P616,"SUPERADA",IF(P617=P616,"EQUILIBRADA",IF(P617&lt;P616,"PARA MEJORAR")))</f>
        <v>PARA MEJORAR</v>
      </c>
      <c r="AF616" s="102"/>
      <c r="AG616" s="102"/>
      <c r="AH616" s="312"/>
      <c r="AI616" s="333"/>
    </row>
    <row r="617" spans="1:35" ht="30" customHeight="1" thickBot="1" x14ac:dyDescent="0.25">
      <c r="A617" s="310"/>
      <c r="B617" s="312"/>
      <c r="C617" s="126"/>
      <c r="D617" s="109"/>
      <c r="E617" s="128"/>
      <c r="F617" s="106"/>
      <c r="G617" s="140"/>
      <c r="H617" s="104"/>
      <c r="I617" s="141"/>
      <c r="J617" s="115"/>
      <c r="K617" s="116"/>
      <c r="L617" s="113"/>
      <c r="M617" s="114"/>
      <c r="N617" s="7" t="s">
        <v>34</v>
      </c>
      <c r="O617" s="46">
        <v>0</v>
      </c>
      <c r="P617" s="8">
        <v>0</v>
      </c>
      <c r="Q617" s="8">
        <v>0</v>
      </c>
      <c r="R617" s="9">
        <v>0</v>
      </c>
      <c r="S617" s="10">
        <f t="shared" ref="S617" si="2383">SUM(O617:O617)*M616</f>
        <v>0</v>
      </c>
      <c r="T617" s="10">
        <f t="shared" ref="T617" si="2384">SUM(P617:P617)*M616</f>
        <v>0</v>
      </c>
      <c r="U617" s="10">
        <f t="shared" ref="U617" si="2385">SUM(Q617:Q617)*M616</f>
        <v>0</v>
      </c>
      <c r="V617" s="10">
        <f t="shared" ref="V617" si="2386">SUM(R617:R617)*M616</f>
        <v>0</v>
      </c>
      <c r="W617" s="11">
        <f t="shared" si="2363"/>
        <v>0</v>
      </c>
      <c r="X617" s="118"/>
      <c r="Y617" s="120"/>
      <c r="Z617" s="122"/>
      <c r="AA617" s="124"/>
      <c r="AB617" s="118"/>
      <c r="AC617" s="341"/>
      <c r="AD617" s="344"/>
      <c r="AE617" s="103"/>
      <c r="AF617" s="103"/>
      <c r="AG617" s="103"/>
      <c r="AH617" s="312"/>
      <c r="AI617" s="333"/>
    </row>
    <row r="618" spans="1:35" ht="30" customHeight="1" x14ac:dyDescent="0.2">
      <c r="A618" s="310"/>
      <c r="B618" s="312"/>
      <c r="C618" s="125"/>
      <c r="D618" s="109"/>
      <c r="E618" s="127"/>
      <c r="F618" s="106"/>
      <c r="G618" s="129" t="s">
        <v>929</v>
      </c>
      <c r="H618" s="104"/>
      <c r="I618" s="132" t="s">
        <v>930</v>
      </c>
      <c r="J618" s="115" t="s">
        <v>931</v>
      </c>
      <c r="K618" s="116"/>
      <c r="L618" s="113" t="s">
        <v>932</v>
      </c>
      <c r="M618" s="114">
        <v>0.1</v>
      </c>
      <c r="N618" s="4" t="s">
        <v>32</v>
      </c>
      <c r="O618" s="43">
        <v>1</v>
      </c>
      <c r="P618" s="44">
        <v>1</v>
      </c>
      <c r="Q618" s="44">
        <v>1</v>
      </c>
      <c r="R618" s="45">
        <v>1</v>
      </c>
      <c r="S618" s="5">
        <f t="shared" ref="S618" si="2387">SUM(O618:O618)*M618</f>
        <v>0.1</v>
      </c>
      <c r="T618" s="5">
        <f t="shared" ref="T618" si="2388">SUM(P618:P618)*M618</f>
        <v>0.1</v>
      </c>
      <c r="U618" s="5">
        <f t="shared" ref="U618" si="2389">SUM(Q618:Q618)*M618</f>
        <v>0.1</v>
      </c>
      <c r="V618" s="5">
        <f t="shared" ref="V618" si="2390">SUM(R618:R618)*M618</f>
        <v>0.1</v>
      </c>
      <c r="W618" s="6">
        <f t="shared" ref="W618:W623" si="2391">MAX(S618:V618)</f>
        <v>0.1</v>
      </c>
      <c r="X618" s="117">
        <f>+S619+S621+S623</f>
        <v>0</v>
      </c>
      <c r="Y618" s="119">
        <f>+T619+T621+T623</f>
        <v>0</v>
      </c>
      <c r="Z618" s="121">
        <f>+U619+U621+U623</f>
        <v>0</v>
      </c>
      <c r="AA618" s="123">
        <f>+V619+V621+V623</f>
        <v>0</v>
      </c>
      <c r="AB618" s="117">
        <f>MAX(X618:AA623)</f>
        <v>0</v>
      </c>
      <c r="AC618" s="341"/>
      <c r="AD618" s="344"/>
      <c r="AE618" s="101" t="str">
        <f t="shared" ref="AE618" si="2392">+IF(P619&gt;P618,"SUPERADA",IF(P619=P618,"EQUILIBRADA",IF(P619&lt;P618,"PARA MEJORAR")))</f>
        <v>PARA MEJORAR</v>
      </c>
      <c r="AF618" s="101" t="str">
        <f>IF(COUNTIF(AE618:AE623,"PARA MEJORAR")&gt;=1,"PARA MEJORAR","BIEN")</f>
        <v>PARA MEJORAR</v>
      </c>
      <c r="AG618" s="102" t="str">
        <f>IF(COUNTIF(AF618:AF623,"PARA MEJORAR")&gt;=1,"PARA MEJORAR","BIEN")</f>
        <v>PARA MEJORAR</v>
      </c>
      <c r="AH618" s="312"/>
      <c r="AI618" s="333"/>
    </row>
    <row r="619" spans="1:35" ht="30" customHeight="1" thickBot="1" x14ac:dyDescent="0.25">
      <c r="A619" s="310"/>
      <c r="B619" s="312"/>
      <c r="C619" s="126"/>
      <c r="D619" s="109"/>
      <c r="E619" s="128"/>
      <c r="F619" s="106"/>
      <c r="G619" s="130"/>
      <c r="H619" s="104"/>
      <c r="I619" s="133"/>
      <c r="J619" s="115"/>
      <c r="K619" s="116"/>
      <c r="L619" s="113"/>
      <c r="M619" s="114"/>
      <c r="N619" s="7" t="s">
        <v>34</v>
      </c>
      <c r="O619" s="46">
        <v>0</v>
      </c>
      <c r="P619" s="8">
        <v>0</v>
      </c>
      <c r="Q619" s="8">
        <v>0</v>
      </c>
      <c r="R619" s="9">
        <v>0</v>
      </c>
      <c r="S619" s="10">
        <f t="shared" ref="S619" si="2393">SUM(O619:O619)*M618</f>
        <v>0</v>
      </c>
      <c r="T619" s="10">
        <f t="shared" ref="T619" si="2394">SUM(P619:P619)*M618</f>
        <v>0</v>
      </c>
      <c r="U619" s="10">
        <f t="shared" ref="U619" si="2395">SUM(Q619:Q619)*M618</f>
        <v>0</v>
      </c>
      <c r="V619" s="10">
        <f t="shared" ref="V619" si="2396">SUM(R619:R619)*M618</f>
        <v>0</v>
      </c>
      <c r="W619" s="11">
        <f t="shared" si="2391"/>
        <v>0</v>
      </c>
      <c r="X619" s="117"/>
      <c r="Y619" s="119"/>
      <c r="Z619" s="121"/>
      <c r="AA619" s="123"/>
      <c r="AB619" s="117"/>
      <c r="AC619" s="341"/>
      <c r="AD619" s="344"/>
      <c r="AE619" s="103"/>
      <c r="AF619" s="102"/>
      <c r="AG619" s="102"/>
      <c r="AH619" s="312"/>
      <c r="AI619" s="333"/>
    </row>
    <row r="620" spans="1:35" ht="30" customHeight="1" x14ac:dyDescent="0.2">
      <c r="A620" s="310"/>
      <c r="B620" s="312"/>
      <c r="C620" s="126"/>
      <c r="D620" s="109"/>
      <c r="E620" s="128"/>
      <c r="F620" s="106"/>
      <c r="G620" s="130"/>
      <c r="H620" s="104"/>
      <c r="I620" s="133"/>
      <c r="J620" s="115"/>
      <c r="K620" s="116"/>
      <c r="L620" s="113" t="s">
        <v>933</v>
      </c>
      <c r="M620" s="114">
        <v>0.1</v>
      </c>
      <c r="N620" s="4" t="s">
        <v>32</v>
      </c>
      <c r="O620" s="43">
        <v>1</v>
      </c>
      <c r="P620" s="44">
        <v>1</v>
      </c>
      <c r="Q620" s="44">
        <v>1</v>
      </c>
      <c r="R620" s="45">
        <v>1</v>
      </c>
      <c r="S620" s="5">
        <f t="shared" ref="S620" si="2397">SUM(O620:O620)*M620</f>
        <v>0.1</v>
      </c>
      <c r="T620" s="5">
        <f t="shared" ref="T620" si="2398">SUM(P620:P620)*M620</f>
        <v>0.1</v>
      </c>
      <c r="U620" s="5">
        <f t="shared" ref="U620" si="2399">SUM(Q620:Q620)*M620</f>
        <v>0.1</v>
      </c>
      <c r="V620" s="5">
        <f t="shared" ref="V620" si="2400">SUM(R620:R620)*M620</f>
        <v>0.1</v>
      </c>
      <c r="W620" s="6">
        <f t="shared" si="2391"/>
        <v>0.1</v>
      </c>
      <c r="X620" s="117"/>
      <c r="Y620" s="119"/>
      <c r="Z620" s="121"/>
      <c r="AA620" s="123"/>
      <c r="AB620" s="117"/>
      <c r="AC620" s="341"/>
      <c r="AD620" s="344"/>
      <c r="AE620" s="101" t="str">
        <f t="shared" ref="AE620" si="2401">+IF(P621&gt;P620,"SUPERADA",IF(P621=P620,"EQUILIBRADA",IF(P621&lt;P620,"PARA MEJORAR")))</f>
        <v>PARA MEJORAR</v>
      </c>
      <c r="AF620" s="102"/>
      <c r="AG620" s="102"/>
      <c r="AH620" s="312"/>
      <c r="AI620" s="333"/>
    </row>
    <row r="621" spans="1:35" ht="30" customHeight="1" thickBot="1" x14ac:dyDescent="0.25">
      <c r="A621" s="310"/>
      <c r="B621" s="312"/>
      <c r="C621" s="126"/>
      <c r="D621" s="109"/>
      <c r="E621" s="128"/>
      <c r="F621" s="106"/>
      <c r="G621" s="130"/>
      <c r="H621" s="104"/>
      <c r="I621" s="133"/>
      <c r="J621" s="115"/>
      <c r="K621" s="116"/>
      <c r="L621" s="113"/>
      <c r="M621" s="114"/>
      <c r="N621" s="7" t="s">
        <v>34</v>
      </c>
      <c r="O621" s="46">
        <v>0</v>
      </c>
      <c r="P621" s="8">
        <v>0</v>
      </c>
      <c r="Q621" s="8">
        <v>0</v>
      </c>
      <c r="R621" s="9">
        <v>0</v>
      </c>
      <c r="S621" s="10">
        <f t="shared" ref="S621" si="2402">SUM(O621:O621)*M620</f>
        <v>0</v>
      </c>
      <c r="T621" s="10">
        <f t="shared" ref="T621" si="2403">SUM(P621:P621)*M620</f>
        <v>0</v>
      </c>
      <c r="U621" s="10">
        <f t="shared" ref="U621" si="2404">SUM(Q621:Q621)*M620</f>
        <v>0</v>
      </c>
      <c r="V621" s="10">
        <f t="shared" ref="V621" si="2405">SUM(R621:R621)*M620</f>
        <v>0</v>
      </c>
      <c r="W621" s="11">
        <f t="shared" si="2391"/>
        <v>0</v>
      </c>
      <c r="X621" s="117"/>
      <c r="Y621" s="119"/>
      <c r="Z621" s="121"/>
      <c r="AA621" s="123"/>
      <c r="AB621" s="117"/>
      <c r="AC621" s="341"/>
      <c r="AD621" s="344"/>
      <c r="AE621" s="103"/>
      <c r="AF621" s="102"/>
      <c r="AG621" s="102"/>
      <c r="AH621" s="312"/>
      <c r="AI621" s="333"/>
    </row>
    <row r="622" spans="1:35" ht="30" customHeight="1" x14ac:dyDescent="0.2">
      <c r="A622" s="310"/>
      <c r="B622" s="312"/>
      <c r="C622" s="126"/>
      <c r="D622" s="109"/>
      <c r="E622" s="128"/>
      <c r="F622" s="106"/>
      <c r="G622" s="130"/>
      <c r="H622" s="104"/>
      <c r="I622" s="133"/>
      <c r="J622" s="115"/>
      <c r="K622" s="116"/>
      <c r="L622" s="113" t="s">
        <v>934</v>
      </c>
      <c r="M622" s="114">
        <v>0.8</v>
      </c>
      <c r="N622" s="4" t="s">
        <v>32</v>
      </c>
      <c r="O622" s="43">
        <v>0.1</v>
      </c>
      <c r="P622" s="44">
        <v>0.3</v>
      </c>
      <c r="Q622" s="44">
        <v>0.6</v>
      </c>
      <c r="R622" s="45">
        <v>1</v>
      </c>
      <c r="S622" s="5">
        <f t="shared" ref="S622" si="2406">SUM(O622:O622)*M622</f>
        <v>8.0000000000000016E-2</v>
      </c>
      <c r="T622" s="5">
        <f t="shared" ref="T622" si="2407">SUM(P622:P622)*M622</f>
        <v>0.24</v>
      </c>
      <c r="U622" s="5">
        <f t="shared" ref="U622" si="2408">SUM(Q622:Q622)*M622</f>
        <v>0.48</v>
      </c>
      <c r="V622" s="5">
        <f t="shared" ref="V622" si="2409">SUM(R622:R622)*M622</f>
        <v>0.8</v>
      </c>
      <c r="W622" s="6">
        <f t="shared" si="2391"/>
        <v>0.8</v>
      </c>
      <c r="X622" s="117"/>
      <c r="Y622" s="119"/>
      <c r="Z622" s="121"/>
      <c r="AA622" s="123"/>
      <c r="AB622" s="117"/>
      <c r="AC622" s="341"/>
      <c r="AD622" s="344"/>
      <c r="AE622" s="101" t="str">
        <f t="shared" ref="AE622" si="2410">+IF(P623&gt;P622,"SUPERADA",IF(P623=P622,"EQUILIBRADA",IF(P623&lt;P622,"PARA MEJORAR")))</f>
        <v>PARA MEJORAR</v>
      </c>
      <c r="AF622" s="102"/>
      <c r="AG622" s="102"/>
      <c r="AH622" s="312"/>
      <c r="AI622" s="333"/>
    </row>
    <row r="623" spans="1:35" ht="30" customHeight="1" thickBot="1" x14ac:dyDescent="0.25">
      <c r="A623" s="310"/>
      <c r="B623" s="312"/>
      <c r="C623" s="126"/>
      <c r="D623" s="110"/>
      <c r="E623" s="128"/>
      <c r="F623" s="107"/>
      <c r="G623" s="131"/>
      <c r="H623" s="97"/>
      <c r="I623" s="134"/>
      <c r="J623" s="135"/>
      <c r="K623" s="136"/>
      <c r="L623" s="363"/>
      <c r="M623" s="364"/>
      <c r="N623" s="18" t="s">
        <v>34</v>
      </c>
      <c r="O623" s="46">
        <v>0</v>
      </c>
      <c r="P623" s="8">
        <v>0</v>
      </c>
      <c r="Q623" s="8">
        <v>0</v>
      </c>
      <c r="R623" s="9">
        <v>0</v>
      </c>
      <c r="S623" s="10">
        <f t="shared" ref="S623" si="2411">SUM(O623:O623)*M622</f>
        <v>0</v>
      </c>
      <c r="T623" s="10">
        <f t="shared" ref="T623" si="2412">SUM(P623:P623)*M622</f>
        <v>0</v>
      </c>
      <c r="U623" s="10">
        <f t="shared" ref="U623" si="2413">SUM(Q623:Q623)*M622</f>
        <v>0</v>
      </c>
      <c r="V623" s="10">
        <f t="shared" ref="V623" si="2414">SUM(R623:R623)*M622</f>
        <v>0</v>
      </c>
      <c r="W623" s="11">
        <f t="shared" si="2391"/>
        <v>0</v>
      </c>
      <c r="X623" s="118"/>
      <c r="Y623" s="120"/>
      <c r="Z623" s="122"/>
      <c r="AA623" s="124"/>
      <c r="AB623" s="118"/>
      <c r="AC623" s="341"/>
      <c r="AD623" s="344"/>
      <c r="AE623" s="103"/>
      <c r="AF623" s="103"/>
      <c r="AG623" s="103"/>
      <c r="AH623" s="312"/>
      <c r="AI623" s="333"/>
    </row>
    <row r="624" spans="1:35" ht="30" customHeight="1" x14ac:dyDescent="0.2">
      <c r="A624" s="310"/>
      <c r="B624" s="312"/>
      <c r="C624" s="125"/>
      <c r="D624" s="108" t="s">
        <v>36</v>
      </c>
      <c r="E624" s="127"/>
      <c r="F624" s="359" t="s">
        <v>37</v>
      </c>
      <c r="G624" s="326" t="s">
        <v>107</v>
      </c>
      <c r="H624" s="330"/>
      <c r="I624" s="329" t="s">
        <v>108</v>
      </c>
      <c r="J624" s="329" t="s">
        <v>139</v>
      </c>
      <c r="K624" s="317"/>
      <c r="L624" s="351" t="s">
        <v>110</v>
      </c>
      <c r="M624" s="350">
        <v>0.3</v>
      </c>
      <c r="N624" s="40" t="s">
        <v>32</v>
      </c>
      <c r="O624" s="43">
        <v>0.25</v>
      </c>
      <c r="P624" s="44">
        <v>0.5</v>
      </c>
      <c r="Q624" s="44">
        <v>0.75</v>
      </c>
      <c r="R624" s="45">
        <v>1</v>
      </c>
      <c r="S624" s="5">
        <f t="shared" ref="S624" si="2415">SUM(O624:O624)*M624</f>
        <v>7.4999999999999997E-2</v>
      </c>
      <c r="T624" s="5">
        <f t="shared" ref="T624" si="2416">SUM(P624:P624)*M624</f>
        <v>0.15</v>
      </c>
      <c r="U624" s="5">
        <f t="shared" ref="U624" si="2417">SUM(Q624:Q624)*M624</f>
        <v>0.22499999999999998</v>
      </c>
      <c r="V624" s="5">
        <f t="shared" ref="V624" si="2418">SUM(R624:R624)*M624</f>
        <v>0.3</v>
      </c>
      <c r="W624" s="6">
        <f t="shared" si="2317"/>
        <v>0.3</v>
      </c>
      <c r="X624" s="323">
        <f>+S625+S627+S629+S631</f>
        <v>0</v>
      </c>
      <c r="Y624" s="324">
        <f t="shared" ref="Y624:AA624" si="2419">+T625+T627+T629+T631</f>
        <v>0</v>
      </c>
      <c r="Z624" s="325">
        <f t="shared" si="2419"/>
        <v>0</v>
      </c>
      <c r="AA624" s="339">
        <f t="shared" si="2419"/>
        <v>0</v>
      </c>
      <c r="AB624" s="323">
        <f>MAX(X624:AA631)</f>
        <v>0</v>
      </c>
      <c r="AC624" s="341"/>
      <c r="AD624" s="344"/>
      <c r="AE624" s="101" t="str">
        <f t="shared" ref="AE624" si="2420">+IF(P625&gt;P624,"SUPERADA",IF(P625=P624,"EQUILIBRADA",IF(P625&lt;P624,"PARA MEJORAR")))</f>
        <v>PARA MEJORAR</v>
      </c>
      <c r="AF624" s="101" t="str">
        <f>IF(COUNTIF(AE624:AE631,"PARA MEJORAR")&gt;=1,"PARA MEJORAR","BIEN")</f>
        <v>PARA MEJORAR</v>
      </c>
      <c r="AG624" s="101" t="str">
        <f>IF(COUNTIF(AF624:AF631,"PARA MEJORAR")&gt;=1,"PARA MEJORAR","BIEN")</f>
        <v>PARA MEJORAR</v>
      </c>
      <c r="AH624" s="312"/>
      <c r="AI624" s="333"/>
    </row>
    <row r="625" spans="1:35" ht="30" customHeight="1" thickBot="1" x14ac:dyDescent="0.25">
      <c r="A625" s="310"/>
      <c r="B625" s="312"/>
      <c r="C625" s="126"/>
      <c r="D625" s="109"/>
      <c r="E625" s="128"/>
      <c r="F625" s="360"/>
      <c r="G625" s="130"/>
      <c r="H625" s="331"/>
      <c r="I625" s="133"/>
      <c r="J625" s="133"/>
      <c r="K625" s="318"/>
      <c r="L625" s="352"/>
      <c r="M625" s="112"/>
      <c r="N625" s="41" t="s">
        <v>34</v>
      </c>
      <c r="O625" s="46">
        <v>0</v>
      </c>
      <c r="P625" s="8">
        <v>0</v>
      </c>
      <c r="Q625" s="8">
        <v>0</v>
      </c>
      <c r="R625" s="9">
        <v>0</v>
      </c>
      <c r="S625" s="10">
        <f t="shared" ref="S625" si="2421">SUM(O625:O625)*M624</f>
        <v>0</v>
      </c>
      <c r="T625" s="10">
        <f t="shared" ref="T625" si="2422">SUM(P625:P625)*M624</f>
        <v>0</v>
      </c>
      <c r="U625" s="10">
        <f t="shared" ref="U625" si="2423">SUM(Q625:Q625)*M624</f>
        <v>0</v>
      </c>
      <c r="V625" s="10">
        <f t="shared" ref="V625" si="2424">SUM(R625:R625)*M624</f>
        <v>0</v>
      </c>
      <c r="W625" s="11">
        <f t="shared" si="2317"/>
        <v>0</v>
      </c>
      <c r="X625" s="117"/>
      <c r="Y625" s="119"/>
      <c r="Z625" s="121"/>
      <c r="AA625" s="123"/>
      <c r="AB625" s="117"/>
      <c r="AC625" s="341"/>
      <c r="AD625" s="344"/>
      <c r="AE625" s="103"/>
      <c r="AF625" s="102"/>
      <c r="AG625" s="102"/>
      <c r="AH625" s="312"/>
      <c r="AI625" s="333"/>
    </row>
    <row r="626" spans="1:35" ht="30" customHeight="1" x14ac:dyDescent="0.2">
      <c r="A626" s="310"/>
      <c r="B626" s="312"/>
      <c r="C626" s="126"/>
      <c r="D626" s="109"/>
      <c r="E626" s="128"/>
      <c r="F626" s="360"/>
      <c r="G626" s="130"/>
      <c r="H626" s="331"/>
      <c r="I626" s="133"/>
      <c r="J626" s="133"/>
      <c r="K626" s="318"/>
      <c r="L626" s="361" t="s">
        <v>111</v>
      </c>
      <c r="M626" s="112">
        <v>0.3</v>
      </c>
      <c r="N626" s="40" t="s">
        <v>32</v>
      </c>
      <c r="O626" s="43">
        <v>0.25</v>
      </c>
      <c r="P626" s="44">
        <v>0.5</v>
      </c>
      <c r="Q626" s="44">
        <v>0.75</v>
      </c>
      <c r="R626" s="45">
        <v>1</v>
      </c>
      <c r="S626" s="5">
        <f t="shared" ref="S626" si="2425">SUM(O626:O626)*M626</f>
        <v>7.4999999999999997E-2</v>
      </c>
      <c r="T626" s="5">
        <f t="shared" ref="T626" si="2426">SUM(P626:P626)*M626</f>
        <v>0.15</v>
      </c>
      <c r="U626" s="5">
        <f t="shared" ref="U626" si="2427">SUM(Q626:Q626)*M626</f>
        <v>0.22499999999999998</v>
      </c>
      <c r="V626" s="5">
        <f t="shared" ref="V626" si="2428">SUM(R626:R626)*M626</f>
        <v>0.3</v>
      </c>
      <c r="W626" s="6">
        <f t="shared" si="2317"/>
        <v>0.3</v>
      </c>
      <c r="X626" s="117"/>
      <c r="Y626" s="119"/>
      <c r="Z626" s="121"/>
      <c r="AA626" s="123"/>
      <c r="AB626" s="117"/>
      <c r="AC626" s="341"/>
      <c r="AD626" s="344"/>
      <c r="AE626" s="101" t="str">
        <f t="shared" ref="AE626" si="2429">+IF(P627&gt;P626,"SUPERADA",IF(P627=P626,"EQUILIBRADA",IF(P627&lt;P626,"PARA MEJORAR")))</f>
        <v>PARA MEJORAR</v>
      </c>
      <c r="AF626" s="102"/>
      <c r="AG626" s="102"/>
      <c r="AH626" s="312"/>
      <c r="AI626" s="333"/>
    </row>
    <row r="627" spans="1:35" ht="30" customHeight="1" thickBot="1" x14ac:dyDescent="0.25">
      <c r="A627" s="310"/>
      <c r="B627" s="312"/>
      <c r="C627" s="126"/>
      <c r="D627" s="109"/>
      <c r="E627" s="128"/>
      <c r="F627" s="360"/>
      <c r="G627" s="130"/>
      <c r="H627" s="331"/>
      <c r="I627" s="133"/>
      <c r="J627" s="133"/>
      <c r="K627" s="318"/>
      <c r="L627" s="352"/>
      <c r="M627" s="112"/>
      <c r="N627" s="41" t="s">
        <v>34</v>
      </c>
      <c r="O627" s="46">
        <v>0</v>
      </c>
      <c r="P627" s="8">
        <v>0</v>
      </c>
      <c r="Q627" s="8">
        <v>0</v>
      </c>
      <c r="R627" s="9">
        <v>0</v>
      </c>
      <c r="S627" s="10">
        <f t="shared" ref="S627" si="2430">SUM(O627:O627)*M626</f>
        <v>0</v>
      </c>
      <c r="T627" s="10">
        <f t="shared" ref="T627" si="2431">SUM(P627:P627)*M626</f>
        <v>0</v>
      </c>
      <c r="U627" s="10">
        <f t="shared" ref="U627" si="2432">SUM(Q627:Q627)*M626</f>
        <v>0</v>
      </c>
      <c r="V627" s="10">
        <f t="shared" ref="V627" si="2433">SUM(R627:R627)*M626</f>
        <v>0</v>
      </c>
      <c r="W627" s="11">
        <f t="shared" si="2317"/>
        <v>0</v>
      </c>
      <c r="X627" s="117"/>
      <c r="Y627" s="119"/>
      <c r="Z627" s="121"/>
      <c r="AA627" s="123"/>
      <c r="AB627" s="117"/>
      <c r="AC627" s="341"/>
      <c r="AD627" s="344"/>
      <c r="AE627" s="103"/>
      <c r="AF627" s="102"/>
      <c r="AG627" s="102"/>
      <c r="AH627" s="312"/>
      <c r="AI627" s="333"/>
    </row>
    <row r="628" spans="1:35" ht="30" customHeight="1" x14ac:dyDescent="0.2">
      <c r="A628" s="310"/>
      <c r="B628" s="312"/>
      <c r="C628" s="126"/>
      <c r="D628" s="109"/>
      <c r="E628" s="128"/>
      <c r="F628" s="360"/>
      <c r="G628" s="130"/>
      <c r="H628" s="331"/>
      <c r="I628" s="133"/>
      <c r="J628" s="133"/>
      <c r="K628" s="318"/>
      <c r="L628" s="361" t="s">
        <v>123</v>
      </c>
      <c r="M628" s="112">
        <v>0.1</v>
      </c>
      <c r="N628" s="40" t="s">
        <v>32</v>
      </c>
      <c r="O628" s="43">
        <v>1</v>
      </c>
      <c r="P628" s="44">
        <v>1</v>
      </c>
      <c r="Q628" s="44">
        <v>1</v>
      </c>
      <c r="R628" s="45">
        <v>1</v>
      </c>
      <c r="S628" s="5">
        <f t="shared" ref="S628" si="2434">SUM(O628:O628)*M628</f>
        <v>0.1</v>
      </c>
      <c r="T628" s="5">
        <f t="shared" ref="T628" si="2435">SUM(P628:P628)*M628</f>
        <v>0.1</v>
      </c>
      <c r="U628" s="5">
        <f t="shared" ref="U628" si="2436">SUM(Q628:Q628)*M628</f>
        <v>0.1</v>
      </c>
      <c r="V628" s="5">
        <f t="shared" ref="V628" si="2437">SUM(R628:R628)*M628</f>
        <v>0.1</v>
      </c>
      <c r="W628" s="6">
        <f t="shared" si="2317"/>
        <v>0.1</v>
      </c>
      <c r="X628" s="117"/>
      <c r="Y628" s="119"/>
      <c r="Z628" s="121"/>
      <c r="AA628" s="123"/>
      <c r="AB628" s="117"/>
      <c r="AC628" s="341"/>
      <c r="AD628" s="344"/>
      <c r="AE628" s="101" t="str">
        <f t="shared" ref="AE628" si="2438">+IF(P629&gt;P628,"SUPERADA",IF(P629=P628,"EQUILIBRADA",IF(P629&lt;P628,"PARA MEJORAR")))</f>
        <v>PARA MEJORAR</v>
      </c>
      <c r="AF628" s="102"/>
      <c r="AG628" s="102"/>
      <c r="AH628" s="312"/>
      <c r="AI628" s="333"/>
    </row>
    <row r="629" spans="1:35" ht="30" customHeight="1" thickBot="1" x14ac:dyDescent="0.25">
      <c r="A629" s="310"/>
      <c r="B629" s="312"/>
      <c r="C629" s="126"/>
      <c r="D629" s="109"/>
      <c r="E629" s="128"/>
      <c r="F629" s="360"/>
      <c r="G629" s="130"/>
      <c r="H629" s="331"/>
      <c r="I629" s="133"/>
      <c r="J629" s="133"/>
      <c r="K629" s="318"/>
      <c r="L629" s="362"/>
      <c r="M629" s="112"/>
      <c r="N629" s="41" t="s">
        <v>34</v>
      </c>
      <c r="O629" s="46">
        <v>0</v>
      </c>
      <c r="P629" s="8">
        <v>0</v>
      </c>
      <c r="Q629" s="8">
        <v>0</v>
      </c>
      <c r="R629" s="9">
        <v>0</v>
      </c>
      <c r="S629" s="10">
        <f t="shared" ref="S629" si="2439">SUM(O629:O629)*M628</f>
        <v>0</v>
      </c>
      <c r="T629" s="10">
        <f t="shared" ref="T629" si="2440">SUM(P629:P629)*M628</f>
        <v>0</v>
      </c>
      <c r="U629" s="10">
        <f t="shared" ref="U629" si="2441">SUM(Q629:Q629)*M628</f>
        <v>0</v>
      </c>
      <c r="V629" s="10">
        <f t="shared" ref="V629" si="2442">SUM(R629:R629)*M628</f>
        <v>0</v>
      </c>
      <c r="W629" s="11">
        <f t="shared" si="2317"/>
        <v>0</v>
      </c>
      <c r="X629" s="117"/>
      <c r="Y629" s="119"/>
      <c r="Z629" s="121"/>
      <c r="AA629" s="123"/>
      <c r="AB629" s="117"/>
      <c r="AC629" s="341"/>
      <c r="AD629" s="344"/>
      <c r="AE629" s="103"/>
      <c r="AF629" s="102"/>
      <c r="AG629" s="102"/>
      <c r="AH629" s="312"/>
      <c r="AI629" s="333"/>
    </row>
    <row r="630" spans="1:35" ht="30" customHeight="1" x14ac:dyDescent="0.2">
      <c r="A630" s="310"/>
      <c r="B630" s="312"/>
      <c r="C630" s="126"/>
      <c r="D630" s="109"/>
      <c r="E630" s="128"/>
      <c r="F630" s="360"/>
      <c r="G630" s="130"/>
      <c r="H630" s="331"/>
      <c r="I630" s="133"/>
      <c r="J630" s="133"/>
      <c r="K630" s="318"/>
      <c r="L630" s="361" t="s">
        <v>124</v>
      </c>
      <c r="M630" s="112">
        <v>0.3</v>
      </c>
      <c r="N630" s="40" t="s">
        <v>32</v>
      </c>
      <c r="O630" s="43">
        <v>0.1</v>
      </c>
      <c r="P630" s="44">
        <v>0.5</v>
      </c>
      <c r="Q630" s="44">
        <v>0.75</v>
      </c>
      <c r="R630" s="45">
        <v>1</v>
      </c>
      <c r="S630" s="5">
        <f t="shared" ref="S630" si="2443">SUM(O630:O630)*M630</f>
        <v>0.03</v>
      </c>
      <c r="T630" s="5">
        <f t="shared" ref="T630" si="2444">SUM(P630:P630)*M630</f>
        <v>0.15</v>
      </c>
      <c r="U630" s="5">
        <f t="shared" ref="U630" si="2445">SUM(Q630:Q630)*M630</f>
        <v>0.22499999999999998</v>
      </c>
      <c r="V630" s="5">
        <f t="shared" ref="V630" si="2446">SUM(R630:R630)*M630</f>
        <v>0.3</v>
      </c>
      <c r="W630" s="6">
        <f t="shared" si="2317"/>
        <v>0.3</v>
      </c>
      <c r="X630" s="117"/>
      <c r="Y630" s="119"/>
      <c r="Z630" s="121"/>
      <c r="AA630" s="123"/>
      <c r="AB630" s="117"/>
      <c r="AC630" s="341"/>
      <c r="AD630" s="344"/>
      <c r="AE630" s="101" t="str">
        <f t="shared" ref="AE630" si="2447">+IF(P631&gt;P630,"SUPERADA",IF(P631=P630,"EQUILIBRADA",IF(P631&lt;P630,"PARA MEJORAR")))</f>
        <v>PARA MEJORAR</v>
      </c>
      <c r="AF630" s="102"/>
      <c r="AG630" s="102"/>
      <c r="AH630" s="312"/>
      <c r="AI630" s="333"/>
    </row>
    <row r="631" spans="1:35" ht="30" customHeight="1" thickBot="1" x14ac:dyDescent="0.25">
      <c r="A631" s="310"/>
      <c r="B631" s="312"/>
      <c r="C631" s="126"/>
      <c r="D631" s="109"/>
      <c r="E631" s="128"/>
      <c r="F631" s="360"/>
      <c r="G631" s="130"/>
      <c r="H631" s="331"/>
      <c r="I631" s="133"/>
      <c r="J631" s="133"/>
      <c r="K631" s="318"/>
      <c r="L631" s="362"/>
      <c r="M631" s="357"/>
      <c r="N631" s="41" t="s">
        <v>34</v>
      </c>
      <c r="O631" s="46">
        <v>0</v>
      </c>
      <c r="P631" s="8">
        <v>0</v>
      </c>
      <c r="Q631" s="8">
        <v>0</v>
      </c>
      <c r="R631" s="9">
        <v>0</v>
      </c>
      <c r="S631" s="10">
        <f t="shared" ref="S631" si="2448">SUM(O631:O631)*M630</f>
        <v>0</v>
      </c>
      <c r="T631" s="10">
        <f t="shared" ref="T631" si="2449">SUM(P631:P631)*M630</f>
        <v>0</v>
      </c>
      <c r="U631" s="10">
        <f t="shared" ref="U631" si="2450">SUM(Q631:Q631)*M630</f>
        <v>0</v>
      </c>
      <c r="V631" s="10">
        <f t="shared" ref="V631" si="2451">SUM(R631:R631)*M630</f>
        <v>0</v>
      </c>
      <c r="W631" s="11">
        <f t="shared" si="2317"/>
        <v>0</v>
      </c>
      <c r="X631" s="118"/>
      <c r="Y631" s="120"/>
      <c r="Z631" s="122"/>
      <c r="AA631" s="124"/>
      <c r="AB631" s="118"/>
      <c r="AC631" s="341"/>
      <c r="AD631" s="344"/>
      <c r="AE631" s="103"/>
      <c r="AF631" s="103"/>
      <c r="AG631" s="103"/>
      <c r="AH631" s="312"/>
      <c r="AI631" s="333"/>
    </row>
    <row r="632" spans="1:35" ht="30" customHeight="1" x14ac:dyDescent="0.2">
      <c r="A632" s="410" t="s">
        <v>65</v>
      </c>
      <c r="B632" s="312"/>
      <c r="C632" s="125"/>
      <c r="D632" s="108" t="s">
        <v>38</v>
      </c>
      <c r="E632" s="127"/>
      <c r="F632" s="359" t="s">
        <v>39</v>
      </c>
      <c r="G632" s="373" t="s">
        <v>71</v>
      </c>
      <c r="H632" s="376"/>
      <c r="I632" s="378" t="s">
        <v>140</v>
      </c>
      <c r="J632" s="378" t="s">
        <v>140</v>
      </c>
      <c r="K632" s="379"/>
      <c r="L632" s="366" t="s">
        <v>936</v>
      </c>
      <c r="M632" s="350">
        <v>0.2</v>
      </c>
      <c r="N632" s="40" t="s">
        <v>32</v>
      </c>
      <c r="O632" s="43">
        <v>1</v>
      </c>
      <c r="P632" s="44">
        <v>1</v>
      </c>
      <c r="Q632" s="44">
        <v>1</v>
      </c>
      <c r="R632" s="45">
        <v>1</v>
      </c>
      <c r="S632" s="5">
        <f t="shared" ref="S632" si="2452">SUM(O632:O632)*M632</f>
        <v>0.2</v>
      </c>
      <c r="T632" s="5">
        <f t="shared" ref="T632" si="2453">SUM(P632:P632)*M632</f>
        <v>0.2</v>
      </c>
      <c r="U632" s="5">
        <f t="shared" ref="U632" si="2454">SUM(Q632:Q632)*M632</f>
        <v>0.2</v>
      </c>
      <c r="V632" s="5">
        <f t="shared" ref="V632" si="2455">SUM(R632:R632)*M632</f>
        <v>0.2</v>
      </c>
      <c r="W632" s="6">
        <f t="shared" si="2317"/>
        <v>0.2</v>
      </c>
      <c r="X632" s="323">
        <f>+S633+S635+S637+S639</f>
        <v>0</v>
      </c>
      <c r="Y632" s="324">
        <f t="shared" ref="Y632:AA632" si="2456">+T633+T635+T637+T639</f>
        <v>0</v>
      </c>
      <c r="Z632" s="325">
        <f t="shared" si="2456"/>
        <v>0</v>
      </c>
      <c r="AA632" s="339">
        <f t="shared" si="2456"/>
        <v>0</v>
      </c>
      <c r="AB632" s="323">
        <f>MAX(X632:AA639)</f>
        <v>0</v>
      </c>
      <c r="AC632" s="341"/>
      <c r="AD632" s="343" t="s">
        <v>40</v>
      </c>
      <c r="AE632" s="101" t="str">
        <f t="shared" ref="AE632" si="2457">+IF(P633&gt;P632,"SUPERADA",IF(P633=P632,"EQUILIBRADA",IF(P633&lt;P632,"PARA MEJORAR")))</f>
        <v>PARA MEJORAR</v>
      </c>
      <c r="AF632" s="101" t="str">
        <f>IF(COUNTIF(AE632:AE639,"PARA MEJORAR")&gt;=1,"PARA MEJORAR","BIEN")</f>
        <v>PARA MEJORAR</v>
      </c>
      <c r="AG632" s="101" t="str">
        <f>IF(COUNTIF(AF632:AF699,"PARA MEJORAR")&gt;=1,"PARA MEJORAR","BIEN")</f>
        <v>PARA MEJORAR</v>
      </c>
      <c r="AH632" s="312"/>
      <c r="AI632" s="333"/>
    </row>
    <row r="633" spans="1:35" ht="30" customHeight="1" thickBot="1" x14ac:dyDescent="0.25">
      <c r="A633" s="411"/>
      <c r="B633" s="312"/>
      <c r="C633" s="126"/>
      <c r="D633" s="109"/>
      <c r="E633" s="128"/>
      <c r="F633" s="360"/>
      <c r="G633" s="374"/>
      <c r="H633" s="104"/>
      <c r="I633" s="353"/>
      <c r="J633" s="353"/>
      <c r="K633" s="380"/>
      <c r="L633" s="365"/>
      <c r="M633" s="112"/>
      <c r="N633" s="41" t="s">
        <v>34</v>
      </c>
      <c r="O633" s="46">
        <v>0</v>
      </c>
      <c r="P633" s="8">
        <v>0</v>
      </c>
      <c r="Q633" s="8">
        <v>0</v>
      </c>
      <c r="R633" s="9">
        <v>0</v>
      </c>
      <c r="S633" s="10">
        <f t="shared" ref="S633" si="2458">SUM(O633:O633)*M632</f>
        <v>0</v>
      </c>
      <c r="T633" s="10">
        <f t="shared" ref="T633" si="2459">SUM(P633:P633)*M632</f>
        <v>0</v>
      </c>
      <c r="U633" s="10">
        <f t="shared" ref="U633" si="2460">SUM(Q633:Q633)*M632</f>
        <v>0</v>
      </c>
      <c r="V633" s="10">
        <f t="shared" ref="V633" si="2461">SUM(R633:R633)*M632</f>
        <v>0</v>
      </c>
      <c r="W633" s="11">
        <f t="shared" si="2317"/>
        <v>0</v>
      </c>
      <c r="X633" s="117"/>
      <c r="Y633" s="119"/>
      <c r="Z633" s="121"/>
      <c r="AA633" s="123"/>
      <c r="AB633" s="117"/>
      <c r="AC633" s="341"/>
      <c r="AD633" s="344"/>
      <c r="AE633" s="103"/>
      <c r="AF633" s="102"/>
      <c r="AG633" s="102"/>
      <c r="AH633" s="312"/>
      <c r="AI633" s="333"/>
    </row>
    <row r="634" spans="1:35" ht="30" customHeight="1" x14ac:dyDescent="0.2">
      <c r="A634" s="411"/>
      <c r="B634" s="312"/>
      <c r="C634" s="126"/>
      <c r="D634" s="109"/>
      <c r="E634" s="128"/>
      <c r="F634" s="360"/>
      <c r="G634" s="374"/>
      <c r="H634" s="104"/>
      <c r="I634" s="353"/>
      <c r="J634" s="353"/>
      <c r="K634" s="380"/>
      <c r="L634" s="365" t="s">
        <v>937</v>
      </c>
      <c r="M634" s="112">
        <v>0.2</v>
      </c>
      <c r="N634" s="40" t="s">
        <v>32</v>
      </c>
      <c r="O634" s="43">
        <v>1</v>
      </c>
      <c r="P634" s="44">
        <v>1</v>
      </c>
      <c r="Q634" s="44">
        <v>1</v>
      </c>
      <c r="R634" s="45">
        <v>1</v>
      </c>
      <c r="S634" s="5">
        <f t="shared" ref="S634" si="2462">SUM(O634:O634)*M634</f>
        <v>0.2</v>
      </c>
      <c r="T634" s="5">
        <f t="shared" ref="T634" si="2463">SUM(P634:P634)*M634</f>
        <v>0.2</v>
      </c>
      <c r="U634" s="5">
        <f t="shared" ref="U634" si="2464">SUM(Q634:Q634)*M634</f>
        <v>0.2</v>
      </c>
      <c r="V634" s="5">
        <f t="shared" ref="V634" si="2465">SUM(R634:R634)*M634</f>
        <v>0.2</v>
      </c>
      <c r="W634" s="6">
        <f t="shared" si="2317"/>
        <v>0.2</v>
      </c>
      <c r="X634" s="117"/>
      <c r="Y634" s="119"/>
      <c r="Z634" s="121"/>
      <c r="AA634" s="123"/>
      <c r="AB634" s="117"/>
      <c r="AC634" s="341"/>
      <c r="AD634" s="344"/>
      <c r="AE634" s="101" t="str">
        <f t="shared" ref="AE634" si="2466">+IF(P635&gt;P634,"SUPERADA",IF(P635=P634,"EQUILIBRADA",IF(P635&lt;P634,"PARA MEJORAR")))</f>
        <v>PARA MEJORAR</v>
      </c>
      <c r="AF634" s="102"/>
      <c r="AG634" s="102"/>
      <c r="AH634" s="312"/>
      <c r="AI634" s="333"/>
    </row>
    <row r="635" spans="1:35" ht="30" customHeight="1" thickBot="1" x14ac:dyDescent="0.25">
      <c r="A635" s="411"/>
      <c r="B635" s="312"/>
      <c r="C635" s="126"/>
      <c r="D635" s="109"/>
      <c r="E635" s="128"/>
      <c r="F635" s="360"/>
      <c r="G635" s="374"/>
      <c r="H635" s="104"/>
      <c r="I635" s="353"/>
      <c r="J635" s="353"/>
      <c r="K635" s="380"/>
      <c r="L635" s="365"/>
      <c r="M635" s="112"/>
      <c r="N635" s="41" t="s">
        <v>34</v>
      </c>
      <c r="O635" s="46">
        <v>0</v>
      </c>
      <c r="P635" s="8">
        <v>0</v>
      </c>
      <c r="Q635" s="8">
        <v>0</v>
      </c>
      <c r="R635" s="9">
        <v>0</v>
      </c>
      <c r="S635" s="10">
        <f t="shared" ref="S635" si="2467">SUM(O635:O635)*M634</f>
        <v>0</v>
      </c>
      <c r="T635" s="10">
        <f t="shared" ref="T635" si="2468">SUM(P635:P635)*M634</f>
        <v>0</v>
      </c>
      <c r="U635" s="10">
        <f t="shared" ref="U635" si="2469">SUM(Q635:Q635)*M634</f>
        <v>0</v>
      </c>
      <c r="V635" s="10">
        <f t="shared" ref="V635" si="2470">SUM(R635:R635)*M634</f>
        <v>0</v>
      </c>
      <c r="W635" s="11">
        <f t="shared" si="2317"/>
        <v>0</v>
      </c>
      <c r="X635" s="117"/>
      <c r="Y635" s="119"/>
      <c r="Z635" s="121"/>
      <c r="AA635" s="123"/>
      <c r="AB635" s="117"/>
      <c r="AC635" s="341"/>
      <c r="AD635" s="344"/>
      <c r="AE635" s="103"/>
      <c r="AF635" s="102"/>
      <c r="AG635" s="102"/>
      <c r="AH635" s="312"/>
      <c r="AI635" s="333"/>
    </row>
    <row r="636" spans="1:35" ht="30" customHeight="1" x14ac:dyDescent="0.2">
      <c r="A636" s="411"/>
      <c r="B636" s="312"/>
      <c r="C636" s="126"/>
      <c r="D636" s="109"/>
      <c r="E636" s="128"/>
      <c r="F636" s="360"/>
      <c r="G636" s="374"/>
      <c r="H636" s="104"/>
      <c r="I636" s="353"/>
      <c r="J636" s="353"/>
      <c r="K636" s="380"/>
      <c r="L636" s="365" t="s">
        <v>938</v>
      </c>
      <c r="M636" s="112">
        <v>0.3</v>
      </c>
      <c r="N636" s="40" t="s">
        <v>32</v>
      </c>
      <c r="O636" s="43">
        <v>0.2</v>
      </c>
      <c r="P636" s="44">
        <v>0.8</v>
      </c>
      <c r="Q636" s="44">
        <v>1</v>
      </c>
      <c r="R636" s="45">
        <v>1</v>
      </c>
      <c r="S636" s="5">
        <f t="shared" ref="S636" si="2471">SUM(O636:O636)*M636</f>
        <v>0.06</v>
      </c>
      <c r="T636" s="5">
        <f t="shared" ref="T636" si="2472">SUM(P636:P636)*M636</f>
        <v>0.24</v>
      </c>
      <c r="U636" s="5">
        <f t="shared" ref="U636" si="2473">SUM(Q636:Q636)*M636</f>
        <v>0.3</v>
      </c>
      <c r="V636" s="5">
        <f t="shared" ref="V636" si="2474">SUM(R636:R636)*M636</f>
        <v>0.3</v>
      </c>
      <c r="W636" s="6">
        <f t="shared" si="2317"/>
        <v>0.3</v>
      </c>
      <c r="X636" s="117"/>
      <c r="Y636" s="119"/>
      <c r="Z636" s="121"/>
      <c r="AA636" s="123"/>
      <c r="AB636" s="117"/>
      <c r="AC636" s="341"/>
      <c r="AD636" s="344"/>
      <c r="AE636" s="101" t="str">
        <f t="shared" ref="AE636" si="2475">+IF(P637&gt;P636,"SUPERADA",IF(P637=P636,"EQUILIBRADA",IF(P637&lt;P636,"PARA MEJORAR")))</f>
        <v>PARA MEJORAR</v>
      </c>
      <c r="AF636" s="102"/>
      <c r="AG636" s="102"/>
      <c r="AH636" s="312"/>
      <c r="AI636" s="333"/>
    </row>
    <row r="637" spans="1:35" ht="30" customHeight="1" thickBot="1" x14ac:dyDescent="0.25">
      <c r="A637" s="411"/>
      <c r="B637" s="312"/>
      <c r="C637" s="126"/>
      <c r="D637" s="109"/>
      <c r="E637" s="128"/>
      <c r="F637" s="360"/>
      <c r="G637" s="374"/>
      <c r="H637" s="104"/>
      <c r="I637" s="353"/>
      <c r="J637" s="353"/>
      <c r="K637" s="380"/>
      <c r="L637" s="365"/>
      <c r="M637" s="112"/>
      <c r="N637" s="41" t="s">
        <v>34</v>
      </c>
      <c r="O637" s="46">
        <v>0</v>
      </c>
      <c r="P637" s="8">
        <v>0</v>
      </c>
      <c r="Q637" s="8">
        <v>0</v>
      </c>
      <c r="R637" s="9">
        <v>0</v>
      </c>
      <c r="S637" s="10">
        <f t="shared" ref="S637" si="2476">SUM(O637:O637)*M636</f>
        <v>0</v>
      </c>
      <c r="T637" s="10">
        <f t="shared" ref="T637" si="2477">SUM(P637:P637)*M636</f>
        <v>0</v>
      </c>
      <c r="U637" s="10">
        <f t="shared" ref="U637" si="2478">SUM(Q637:Q637)*M636</f>
        <v>0</v>
      </c>
      <c r="V637" s="10">
        <f t="shared" ref="V637" si="2479">SUM(R637:R637)*M636</f>
        <v>0</v>
      </c>
      <c r="W637" s="11">
        <f t="shared" si="2317"/>
        <v>0</v>
      </c>
      <c r="X637" s="117"/>
      <c r="Y637" s="119"/>
      <c r="Z637" s="121"/>
      <c r="AA637" s="123"/>
      <c r="AB637" s="117"/>
      <c r="AC637" s="341"/>
      <c r="AD637" s="344"/>
      <c r="AE637" s="103"/>
      <c r="AF637" s="102"/>
      <c r="AG637" s="102"/>
      <c r="AH637" s="312"/>
      <c r="AI637" s="333"/>
    </row>
    <row r="638" spans="1:35" ht="30" customHeight="1" x14ac:dyDescent="0.2">
      <c r="A638" s="411"/>
      <c r="B638" s="312"/>
      <c r="C638" s="126"/>
      <c r="D638" s="109"/>
      <c r="E638" s="128"/>
      <c r="F638" s="360"/>
      <c r="G638" s="374"/>
      <c r="H638" s="104"/>
      <c r="I638" s="353"/>
      <c r="J638" s="353"/>
      <c r="K638" s="380"/>
      <c r="L638" s="365" t="s">
        <v>939</v>
      </c>
      <c r="M638" s="112">
        <v>0.3</v>
      </c>
      <c r="N638" s="40" t="s">
        <v>32</v>
      </c>
      <c r="O638" s="43">
        <v>0</v>
      </c>
      <c r="P638" s="44">
        <v>0</v>
      </c>
      <c r="Q638" s="44">
        <v>1</v>
      </c>
      <c r="R638" s="45">
        <v>1</v>
      </c>
      <c r="S638" s="5">
        <f t="shared" ref="S638" si="2480">SUM(O638:O638)*M638</f>
        <v>0</v>
      </c>
      <c r="T638" s="5">
        <f t="shared" ref="T638" si="2481">SUM(P638:P638)*M638</f>
        <v>0</v>
      </c>
      <c r="U638" s="5">
        <f t="shared" ref="U638" si="2482">SUM(Q638:Q638)*M638</f>
        <v>0.3</v>
      </c>
      <c r="V638" s="5">
        <f t="shared" ref="V638" si="2483">SUM(R638:R638)*M638</f>
        <v>0.3</v>
      </c>
      <c r="W638" s="6">
        <f t="shared" si="2317"/>
        <v>0.3</v>
      </c>
      <c r="X638" s="117"/>
      <c r="Y638" s="119"/>
      <c r="Z638" s="121"/>
      <c r="AA638" s="123"/>
      <c r="AB638" s="117"/>
      <c r="AC638" s="341"/>
      <c r="AD638" s="344"/>
      <c r="AE638" s="101" t="str">
        <f t="shared" ref="AE638" si="2484">+IF(P639&gt;P638,"SUPERADA",IF(P639=P638,"EQUILIBRADA",IF(P639&lt;P638,"PARA MEJORAR")))</f>
        <v>EQUILIBRADA</v>
      </c>
      <c r="AF638" s="102"/>
      <c r="AG638" s="102"/>
      <c r="AH638" s="312"/>
      <c r="AI638" s="333"/>
    </row>
    <row r="639" spans="1:35" ht="30" customHeight="1" thickBot="1" x14ac:dyDescent="0.25">
      <c r="A639" s="411"/>
      <c r="B639" s="312"/>
      <c r="C639" s="126"/>
      <c r="D639" s="109"/>
      <c r="E639" s="128"/>
      <c r="F639" s="360"/>
      <c r="G639" s="375"/>
      <c r="H639" s="377"/>
      <c r="I639" s="354"/>
      <c r="J639" s="354"/>
      <c r="K639" s="381"/>
      <c r="L639" s="367"/>
      <c r="M639" s="356"/>
      <c r="N639" s="41" t="s">
        <v>34</v>
      </c>
      <c r="O639" s="46">
        <v>0</v>
      </c>
      <c r="P639" s="8">
        <v>0</v>
      </c>
      <c r="Q639" s="8">
        <v>0</v>
      </c>
      <c r="R639" s="9">
        <v>0</v>
      </c>
      <c r="S639" s="10">
        <f t="shared" ref="S639" si="2485">SUM(O639:O639)*M638</f>
        <v>0</v>
      </c>
      <c r="T639" s="10">
        <f t="shared" ref="T639" si="2486">SUM(P639:P639)*M638</f>
        <v>0</v>
      </c>
      <c r="U639" s="10">
        <f t="shared" ref="U639" si="2487">SUM(Q639:Q639)*M638</f>
        <v>0</v>
      </c>
      <c r="V639" s="10">
        <f t="shared" ref="V639" si="2488">SUM(R639:R639)*M638</f>
        <v>0</v>
      </c>
      <c r="W639" s="11">
        <f t="shared" si="2317"/>
        <v>0</v>
      </c>
      <c r="X639" s="118"/>
      <c r="Y639" s="120"/>
      <c r="Z639" s="122"/>
      <c r="AA639" s="124"/>
      <c r="AB639" s="118"/>
      <c r="AC639" s="341"/>
      <c r="AD639" s="344"/>
      <c r="AE639" s="103"/>
      <c r="AF639" s="103"/>
      <c r="AG639" s="102"/>
      <c r="AH639" s="312"/>
      <c r="AI639" s="333"/>
    </row>
    <row r="640" spans="1:35" ht="30" customHeight="1" x14ac:dyDescent="0.2">
      <c r="A640" s="411"/>
      <c r="B640" s="312"/>
      <c r="C640" s="126"/>
      <c r="D640" s="109"/>
      <c r="E640" s="128"/>
      <c r="F640" s="360"/>
      <c r="G640" s="130" t="s">
        <v>72</v>
      </c>
      <c r="H640" s="51"/>
      <c r="I640" s="372" t="s">
        <v>141</v>
      </c>
      <c r="J640" s="133" t="s">
        <v>142</v>
      </c>
      <c r="K640" s="133"/>
      <c r="L640" s="337" t="s">
        <v>940</v>
      </c>
      <c r="M640" s="368">
        <v>0.25</v>
      </c>
      <c r="N640" s="4" t="s">
        <v>32</v>
      </c>
      <c r="O640" s="43">
        <v>0.5</v>
      </c>
      <c r="P640" s="44">
        <v>1</v>
      </c>
      <c r="Q640" s="44">
        <v>1</v>
      </c>
      <c r="R640" s="45">
        <v>1</v>
      </c>
      <c r="S640" s="5">
        <f t="shared" ref="S640" si="2489">SUM(O640:O640)*M640</f>
        <v>0.125</v>
      </c>
      <c r="T640" s="5">
        <f t="shared" ref="T640" si="2490">SUM(P640:P640)*M640</f>
        <v>0.25</v>
      </c>
      <c r="U640" s="5">
        <f t="shared" ref="U640" si="2491">SUM(Q640:Q640)*M640</f>
        <v>0.25</v>
      </c>
      <c r="V640" s="5">
        <f t="shared" ref="V640" si="2492">SUM(R640:R640)*M640</f>
        <v>0.25</v>
      </c>
      <c r="W640" s="6">
        <f t="shared" si="2317"/>
        <v>0.25</v>
      </c>
      <c r="X640" s="323">
        <f>+S641+S643+S645</f>
        <v>0</v>
      </c>
      <c r="Y640" s="324">
        <f t="shared" ref="Y640:AA640" si="2493">+T641+T643+T645</f>
        <v>0</v>
      </c>
      <c r="Z640" s="325">
        <f t="shared" si="2493"/>
        <v>0</v>
      </c>
      <c r="AA640" s="339">
        <f t="shared" si="2493"/>
        <v>0</v>
      </c>
      <c r="AB640" s="323">
        <f>MAX(X640:AA645)</f>
        <v>0</v>
      </c>
      <c r="AC640" s="341"/>
      <c r="AD640" s="344"/>
      <c r="AE640" s="101" t="str">
        <f t="shared" ref="AE640" si="2494">+IF(P641&gt;P640,"SUPERADA",IF(P641=P640,"EQUILIBRADA",IF(P641&lt;P640,"PARA MEJORAR")))</f>
        <v>PARA MEJORAR</v>
      </c>
      <c r="AF640" s="101" t="str">
        <f>IF(COUNTIF(AE640:AE645,"PARA MEJORAR")&gt;=1,"PARA MEJORAR","BIEN")</f>
        <v>PARA MEJORAR</v>
      </c>
      <c r="AG640" s="102"/>
      <c r="AH640" s="312"/>
      <c r="AI640" s="333"/>
    </row>
    <row r="641" spans="1:35" ht="30" customHeight="1" thickBot="1" x14ac:dyDescent="0.25">
      <c r="A641" s="411"/>
      <c r="B641" s="312"/>
      <c r="C641" s="126"/>
      <c r="D641" s="109"/>
      <c r="E641" s="128"/>
      <c r="F641" s="360"/>
      <c r="G641" s="130"/>
      <c r="H641" s="51"/>
      <c r="I641" s="372"/>
      <c r="J641" s="133"/>
      <c r="K641" s="133"/>
      <c r="L641" s="320"/>
      <c r="M641" s="369"/>
      <c r="N641" s="7" t="s">
        <v>34</v>
      </c>
      <c r="O641" s="46">
        <v>0</v>
      </c>
      <c r="P641" s="8">
        <v>0</v>
      </c>
      <c r="Q641" s="8">
        <v>0</v>
      </c>
      <c r="R641" s="9">
        <v>0</v>
      </c>
      <c r="S641" s="10">
        <f t="shared" ref="S641" si="2495">SUM(O641:O641)*M640</f>
        <v>0</v>
      </c>
      <c r="T641" s="10">
        <f t="shared" ref="T641" si="2496">SUM(P641:P641)*M640</f>
        <v>0</v>
      </c>
      <c r="U641" s="10">
        <f t="shared" ref="U641" si="2497">SUM(Q641:Q641)*M640</f>
        <v>0</v>
      </c>
      <c r="V641" s="10">
        <f t="shared" ref="V641" si="2498">SUM(R641:R641)*M640</f>
        <v>0</v>
      </c>
      <c r="W641" s="11">
        <f t="shared" si="2317"/>
        <v>0</v>
      </c>
      <c r="X641" s="117"/>
      <c r="Y641" s="119"/>
      <c r="Z641" s="121"/>
      <c r="AA641" s="123"/>
      <c r="AB641" s="117"/>
      <c r="AC641" s="341"/>
      <c r="AD641" s="344"/>
      <c r="AE641" s="103"/>
      <c r="AF641" s="102"/>
      <c r="AG641" s="102"/>
      <c r="AH641" s="312"/>
      <c r="AI641" s="333"/>
    </row>
    <row r="642" spans="1:35" ht="30" customHeight="1" x14ac:dyDescent="0.2">
      <c r="A642" s="411"/>
      <c r="B642" s="312"/>
      <c r="C642" s="126"/>
      <c r="D642" s="109"/>
      <c r="E642" s="128"/>
      <c r="F642" s="360"/>
      <c r="G642" s="130"/>
      <c r="H642" s="51"/>
      <c r="I642" s="372"/>
      <c r="J642" s="133"/>
      <c r="K642" s="133"/>
      <c r="L642" s="335" t="s">
        <v>941</v>
      </c>
      <c r="M642" s="369">
        <v>0.25</v>
      </c>
      <c r="N642" s="4" t="s">
        <v>32</v>
      </c>
      <c r="O642" s="43">
        <v>0.5</v>
      </c>
      <c r="P642" s="44">
        <v>1</v>
      </c>
      <c r="Q642" s="44">
        <v>1</v>
      </c>
      <c r="R642" s="45">
        <v>1</v>
      </c>
      <c r="S642" s="5">
        <f t="shared" ref="S642" si="2499">SUM(O642:O642)*M642</f>
        <v>0.125</v>
      </c>
      <c r="T642" s="5">
        <f t="shared" ref="T642" si="2500">SUM(P642:P642)*M642</f>
        <v>0.25</v>
      </c>
      <c r="U642" s="5">
        <f t="shared" ref="U642" si="2501">SUM(Q642:Q642)*M642</f>
        <v>0.25</v>
      </c>
      <c r="V642" s="5">
        <f t="shared" ref="V642" si="2502">SUM(R642:R642)*M642</f>
        <v>0.25</v>
      </c>
      <c r="W642" s="6">
        <f t="shared" si="2317"/>
        <v>0.25</v>
      </c>
      <c r="X642" s="117"/>
      <c r="Y642" s="119"/>
      <c r="Z642" s="121"/>
      <c r="AA642" s="123"/>
      <c r="AB642" s="117"/>
      <c r="AC642" s="341"/>
      <c r="AD642" s="344"/>
      <c r="AE642" s="101" t="str">
        <f t="shared" ref="AE642" si="2503">+IF(P643&gt;P642,"SUPERADA",IF(P643=P642,"EQUILIBRADA",IF(P643&lt;P642,"PARA MEJORAR")))</f>
        <v>PARA MEJORAR</v>
      </c>
      <c r="AF642" s="102"/>
      <c r="AG642" s="102"/>
      <c r="AH642" s="312"/>
      <c r="AI642" s="333"/>
    </row>
    <row r="643" spans="1:35" ht="30" customHeight="1" thickBot="1" x14ac:dyDescent="0.25">
      <c r="A643" s="411"/>
      <c r="B643" s="312"/>
      <c r="C643" s="126"/>
      <c r="D643" s="109"/>
      <c r="E643" s="128"/>
      <c r="F643" s="360"/>
      <c r="G643" s="130"/>
      <c r="H643" s="51"/>
      <c r="I643" s="372"/>
      <c r="J643" s="133"/>
      <c r="K643" s="133"/>
      <c r="L643" s="320"/>
      <c r="M643" s="369"/>
      <c r="N643" s="7" t="s">
        <v>34</v>
      </c>
      <c r="O643" s="46">
        <v>0</v>
      </c>
      <c r="P643" s="8">
        <v>0</v>
      </c>
      <c r="Q643" s="8">
        <v>0</v>
      </c>
      <c r="R643" s="9">
        <v>0</v>
      </c>
      <c r="S643" s="10">
        <f t="shared" ref="S643" si="2504">SUM(O643:O643)*M642</f>
        <v>0</v>
      </c>
      <c r="T643" s="10">
        <f t="shared" ref="T643" si="2505">SUM(P643:P643)*M642</f>
        <v>0</v>
      </c>
      <c r="U643" s="10">
        <f t="shared" ref="U643" si="2506">SUM(Q643:Q643)*M642</f>
        <v>0</v>
      </c>
      <c r="V643" s="10">
        <f t="shared" ref="V643" si="2507">SUM(R643:R643)*M642</f>
        <v>0</v>
      </c>
      <c r="W643" s="11">
        <f t="shared" si="2317"/>
        <v>0</v>
      </c>
      <c r="X643" s="117"/>
      <c r="Y643" s="119"/>
      <c r="Z643" s="121"/>
      <c r="AA643" s="123"/>
      <c r="AB643" s="117"/>
      <c r="AC643" s="341"/>
      <c r="AD643" s="344"/>
      <c r="AE643" s="103"/>
      <c r="AF643" s="102"/>
      <c r="AG643" s="102"/>
      <c r="AH643" s="312"/>
      <c r="AI643" s="333"/>
    </row>
    <row r="644" spans="1:35" ht="30" customHeight="1" x14ac:dyDescent="0.2">
      <c r="A644" s="411"/>
      <c r="B644" s="312"/>
      <c r="C644" s="126"/>
      <c r="D644" s="109"/>
      <c r="E644" s="128"/>
      <c r="F644" s="360"/>
      <c r="G644" s="130"/>
      <c r="H644" s="51"/>
      <c r="I644" s="372"/>
      <c r="J644" s="133"/>
      <c r="K644" s="133"/>
      <c r="L644" s="335" t="s">
        <v>938</v>
      </c>
      <c r="M644" s="369">
        <v>0.5</v>
      </c>
      <c r="N644" s="4" t="s">
        <v>32</v>
      </c>
      <c r="O644" s="43">
        <v>0</v>
      </c>
      <c r="P644" s="44">
        <v>0.3</v>
      </c>
      <c r="Q644" s="44">
        <v>0.6</v>
      </c>
      <c r="R644" s="45">
        <v>1</v>
      </c>
      <c r="S644" s="5">
        <f t="shared" ref="S644" si="2508">SUM(O644:O644)*M644</f>
        <v>0</v>
      </c>
      <c r="T644" s="5">
        <f t="shared" ref="T644" si="2509">SUM(P644:P644)*M644</f>
        <v>0.15</v>
      </c>
      <c r="U644" s="5">
        <f t="shared" ref="U644" si="2510">SUM(Q644:Q644)*M644</f>
        <v>0.3</v>
      </c>
      <c r="V644" s="5">
        <f t="shared" ref="V644" si="2511">SUM(R644:R644)*M644</f>
        <v>0.5</v>
      </c>
      <c r="W644" s="6">
        <f t="shared" si="2317"/>
        <v>0.5</v>
      </c>
      <c r="X644" s="117"/>
      <c r="Y644" s="119"/>
      <c r="Z644" s="121"/>
      <c r="AA644" s="123"/>
      <c r="AB644" s="117"/>
      <c r="AC644" s="341"/>
      <c r="AD644" s="344"/>
      <c r="AE644" s="101" t="str">
        <f t="shared" ref="AE644" si="2512">+IF(P645&gt;P644,"SUPERADA",IF(P645=P644,"EQUILIBRADA",IF(P645&lt;P644,"PARA MEJORAR")))</f>
        <v>PARA MEJORAR</v>
      </c>
      <c r="AF644" s="102"/>
      <c r="AG644" s="102"/>
      <c r="AH644" s="312"/>
      <c r="AI644" s="333"/>
    </row>
    <row r="645" spans="1:35" ht="30" customHeight="1" thickBot="1" x14ac:dyDescent="0.25">
      <c r="A645" s="411"/>
      <c r="B645" s="312"/>
      <c r="C645" s="126"/>
      <c r="D645" s="109"/>
      <c r="E645" s="128"/>
      <c r="F645" s="360"/>
      <c r="G645" s="130"/>
      <c r="H645" s="51"/>
      <c r="I645" s="372"/>
      <c r="J645" s="133"/>
      <c r="K645" s="133"/>
      <c r="L645" s="337"/>
      <c r="M645" s="386"/>
      <c r="N645" s="18" t="s">
        <v>34</v>
      </c>
      <c r="O645" s="46">
        <v>0</v>
      </c>
      <c r="P645" s="8">
        <v>0</v>
      </c>
      <c r="Q645" s="8">
        <v>0</v>
      </c>
      <c r="R645" s="9">
        <v>0</v>
      </c>
      <c r="S645" s="10">
        <f t="shared" ref="S645" si="2513">SUM(O645:O645)*M644</f>
        <v>0</v>
      </c>
      <c r="T645" s="10">
        <f t="shared" ref="T645" si="2514">SUM(P645:P645)*M644</f>
        <v>0</v>
      </c>
      <c r="U645" s="10">
        <f t="shared" ref="U645" si="2515">SUM(Q645:Q645)*M644</f>
        <v>0</v>
      </c>
      <c r="V645" s="10">
        <f t="shared" ref="V645" si="2516">SUM(R645:R645)*M644</f>
        <v>0</v>
      </c>
      <c r="W645" s="11">
        <f t="shared" si="2317"/>
        <v>0</v>
      </c>
      <c r="X645" s="118"/>
      <c r="Y645" s="120"/>
      <c r="Z645" s="122"/>
      <c r="AA645" s="124"/>
      <c r="AB645" s="118"/>
      <c r="AC645" s="341"/>
      <c r="AD645" s="344"/>
      <c r="AE645" s="103"/>
      <c r="AF645" s="103"/>
      <c r="AG645" s="102"/>
      <c r="AH645" s="312"/>
      <c r="AI645" s="333"/>
    </row>
    <row r="646" spans="1:35" ht="30" customHeight="1" x14ac:dyDescent="0.2">
      <c r="A646" s="411"/>
      <c r="B646" s="312"/>
      <c r="C646" s="126"/>
      <c r="D646" s="109"/>
      <c r="E646" s="128"/>
      <c r="F646" s="360"/>
      <c r="G646" s="373" t="s">
        <v>154</v>
      </c>
      <c r="H646" s="382"/>
      <c r="I646" s="385" t="s">
        <v>155</v>
      </c>
      <c r="J646" s="385" t="s">
        <v>156</v>
      </c>
      <c r="K646" s="484"/>
      <c r="L646" s="366" t="s">
        <v>942</v>
      </c>
      <c r="M646" s="350">
        <v>0.2</v>
      </c>
      <c r="N646" s="40" t="s">
        <v>32</v>
      </c>
      <c r="O646" s="43">
        <v>0.5</v>
      </c>
      <c r="P646" s="44">
        <v>1</v>
      </c>
      <c r="Q646" s="44">
        <v>1</v>
      </c>
      <c r="R646" s="45">
        <v>1</v>
      </c>
      <c r="S646" s="5">
        <f t="shared" ref="S646" si="2517">SUM(O646:O646)*M646</f>
        <v>0.1</v>
      </c>
      <c r="T646" s="5">
        <f t="shared" ref="T646" si="2518">SUM(P646:P646)*M646</f>
        <v>0.2</v>
      </c>
      <c r="U646" s="5">
        <f t="shared" ref="U646" si="2519">SUM(Q646:Q646)*M646</f>
        <v>0.2</v>
      </c>
      <c r="V646" s="5">
        <f t="shared" ref="V646" si="2520">SUM(R646:R646)*M646</f>
        <v>0.2</v>
      </c>
      <c r="W646" s="6">
        <f t="shared" si="2317"/>
        <v>0.2</v>
      </c>
      <c r="X646" s="323">
        <f>+S647+S649+S651+S653</f>
        <v>0</v>
      </c>
      <c r="Y646" s="324">
        <f t="shared" ref="Y646:AA646" si="2521">+T647+T649+T651+T653</f>
        <v>0</v>
      </c>
      <c r="Z646" s="325">
        <f t="shared" si="2521"/>
        <v>0</v>
      </c>
      <c r="AA646" s="339">
        <f t="shared" si="2521"/>
        <v>0</v>
      </c>
      <c r="AB646" s="323">
        <f>MAX(X646:AA653)</f>
        <v>0</v>
      </c>
      <c r="AC646" s="341"/>
      <c r="AD646" s="344"/>
      <c r="AE646" s="101" t="str">
        <f t="shared" ref="AE646" si="2522">+IF(P647&gt;P646,"SUPERADA",IF(P647=P646,"EQUILIBRADA",IF(P647&lt;P646,"PARA MEJORAR")))</f>
        <v>PARA MEJORAR</v>
      </c>
      <c r="AF646" s="101" t="str">
        <f>IF(COUNTIF(AE646:AE653,"PARA MEJORAR")&gt;=1,"PARA MEJORAR","BIEN")</f>
        <v>PARA MEJORAR</v>
      </c>
      <c r="AG646" s="102"/>
      <c r="AH646" s="312"/>
      <c r="AI646" s="333"/>
    </row>
    <row r="647" spans="1:35" ht="30" customHeight="1" thickBot="1" x14ac:dyDescent="0.25">
      <c r="A647" s="411"/>
      <c r="B647" s="312"/>
      <c r="C647" s="126"/>
      <c r="D647" s="109"/>
      <c r="E647" s="128"/>
      <c r="F647" s="360"/>
      <c r="G647" s="374"/>
      <c r="H647" s="383"/>
      <c r="I647" s="115"/>
      <c r="J647" s="115"/>
      <c r="K647" s="348"/>
      <c r="L647" s="365"/>
      <c r="M647" s="112"/>
      <c r="N647" s="41" t="s">
        <v>34</v>
      </c>
      <c r="O647" s="46">
        <v>0</v>
      </c>
      <c r="P647" s="8">
        <v>0</v>
      </c>
      <c r="Q647" s="8">
        <v>0</v>
      </c>
      <c r="R647" s="9">
        <v>0</v>
      </c>
      <c r="S647" s="10">
        <f t="shared" ref="S647" si="2523">SUM(O647:O647)*M646</f>
        <v>0</v>
      </c>
      <c r="T647" s="10">
        <f t="shared" ref="T647" si="2524">SUM(P647:P647)*M646</f>
        <v>0</v>
      </c>
      <c r="U647" s="10">
        <f t="shared" ref="U647" si="2525">SUM(Q647:Q647)*M646</f>
        <v>0</v>
      </c>
      <c r="V647" s="10">
        <f t="shared" ref="V647" si="2526">SUM(R647:R647)*M646</f>
        <v>0</v>
      </c>
      <c r="W647" s="11">
        <f t="shared" si="2317"/>
        <v>0</v>
      </c>
      <c r="X647" s="117"/>
      <c r="Y647" s="119"/>
      <c r="Z647" s="121"/>
      <c r="AA647" s="123"/>
      <c r="AB647" s="117"/>
      <c r="AC647" s="341"/>
      <c r="AD647" s="344"/>
      <c r="AE647" s="103"/>
      <c r="AF647" s="102"/>
      <c r="AG647" s="102"/>
      <c r="AH647" s="312"/>
      <c r="AI647" s="333"/>
    </row>
    <row r="648" spans="1:35" ht="30" customHeight="1" x14ac:dyDescent="0.2">
      <c r="A648" s="411"/>
      <c r="B648" s="312"/>
      <c r="C648" s="126"/>
      <c r="D648" s="109"/>
      <c r="E648" s="128"/>
      <c r="F648" s="360"/>
      <c r="G648" s="374"/>
      <c r="H648" s="383"/>
      <c r="I648" s="115"/>
      <c r="J648" s="115"/>
      <c r="K648" s="348"/>
      <c r="L648" s="365" t="s">
        <v>943</v>
      </c>
      <c r="M648" s="112">
        <v>0.1</v>
      </c>
      <c r="N648" s="40" t="s">
        <v>32</v>
      </c>
      <c r="O648" s="43">
        <v>0.5</v>
      </c>
      <c r="P648" s="44">
        <v>1</v>
      </c>
      <c r="Q648" s="44">
        <v>1</v>
      </c>
      <c r="R648" s="45">
        <v>1</v>
      </c>
      <c r="S648" s="5">
        <f t="shared" ref="S648" si="2527">SUM(O648:O648)*M648</f>
        <v>0.05</v>
      </c>
      <c r="T648" s="5">
        <f t="shared" ref="T648" si="2528">SUM(P648:P648)*M648</f>
        <v>0.1</v>
      </c>
      <c r="U648" s="5">
        <f t="shared" ref="U648" si="2529">SUM(Q648:Q648)*M648</f>
        <v>0.1</v>
      </c>
      <c r="V648" s="5">
        <f t="shared" ref="V648" si="2530">SUM(R648:R648)*M648</f>
        <v>0.1</v>
      </c>
      <c r="W648" s="6">
        <f t="shared" si="2317"/>
        <v>0.1</v>
      </c>
      <c r="X648" s="117"/>
      <c r="Y648" s="119"/>
      <c r="Z648" s="121"/>
      <c r="AA648" s="123"/>
      <c r="AB648" s="117"/>
      <c r="AC648" s="341"/>
      <c r="AD648" s="344"/>
      <c r="AE648" s="101" t="str">
        <f t="shared" ref="AE648" si="2531">+IF(P649&gt;P648,"SUPERADA",IF(P649=P648,"EQUILIBRADA",IF(P649&lt;P648,"PARA MEJORAR")))</f>
        <v>PARA MEJORAR</v>
      </c>
      <c r="AF648" s="102"/>
      <c r="AG648" s="102"/>
      <c r="AH648" s="312"/>
      <c r="AI648" s="333"/>
    </row>
    <row r="649" spans="1:35" ht="30" customHeight="1" thickBot="1" x14ac:dyDescent="0.25">
      <c r="A649" s="411"/>
      <c r="B649" s="312"/>
      <c r="C649" s="126"/>
      <c r="D649" s="109"/>
      <c r="E649" s="128"/>
      <c r="F649" s="360"/>
      <c r="G649" s="374"/>
      <c r="H649" s="383"/>
      <c r="I649" s="115"/>
      <c r="J649" s="115"/>
      <c r="K649" s="348"/>
      <c r="L649" s="365"/>
      <c r="M649" s="112"/>
      <c r="N649" s="41" t="s">
        <v>34</v>
      </c>
      <c r="O649" s="46">
        <v>0</v>
      </c>
      <c r="P649" s="8">
        <v>0</v>
      </c>
      <c r="Q649" s="8">
        <v>0</v>
      </c>
      <c r="R649" s="9">
        <v>0</v>
      </c>
      <c r="S649" s="10">
        <f t="shared" ref="S649" si="2532">SUM(O649:O649)*M648</f>
        <v>0</v>
      </c>
      <c r="T649" s="10">
        <f t="shared" ref="T649" si="2533">SUM(P649:P649)*M648</f>
        <v>0</v>
      </c>
      <c r="U649" s="10">
        <f t="shared" ref="U649" si="2534">SUM(Q649:Q649)*M648</f>
        <v>0</v>
      </c>
      <c r="V649" s="10">
        <f t="shared" ref="V649" si="2535">SUM(R649:R649)*M648</f>
        <v>0</v>
      </c>
      <c r="W649" s="11">
        <f t="shared" si="2317"/>
        <v>0</v>
      </c>
      <c r="X649" s="117"/>
      <c r="Y649" s="119"/>
      <c r="Z649" s="121"/>
      <c r="AA649" s="123"/>
      <c r="AB649" s="117"/>
      <c r="AC649" s="341"/>
      <c r="AD649" s="344"/>
      <c r="AE649" s="103"/>
      <c r="AF649" s="102"/>
      <c r="AG649" s="102"/>
      <c r="AH649" s="312"/>
      <c r="AI649" s="333"/>
    </row>
    <row r="650" spans="1:35" ht="30" customHeight="1" x14ac:dyDescent="0.2">
      <c r="A650" s="411"/>
      <c r="B650" s="312"/>
      <c r="C650" s="126"/>
      <c r="D650" s="109"/>
      <c r="E650" s="128"/>
      <c r="F650" s="360"/>
      <c r="G650" s="374"/>
      <c r="H650" s="383"/>
      <c r="I650" s="115"/>
      <c r="J650" s="115"/>
      <c r="K650" s="348"/>
      <c r="L650" s="365" t="s">
        <v>944</v>
      </c>
      <c r="M650" s="112">
        <v>0.5</v>
      </c>
      <c r="N650" s="40" t="s">
        <v>32</v>
      </c>
      <c r="O650" s="43">
        <v>0</v>
      </c>
      <c r="P650" s="44">
        <v>0.25</v>
      </c>
      <c r="Q650" s="44">
        <v>0.5</v>
      </c>
      <c r="R650" s="45">
        <v>1</v>
      </c>
      <c r="S650" s="5">
        <f t="shared" ref="S650" si="2536">SUM(O650:O650)*M650</f>
        <v>0</v>
      </c>
      <c r="T650" s="5">
        <f t="shared" ref="T650" si="2537">SUM(P650:P650)*M650</f>
        <v>0.125</v>
      </c>
      <c r="U650" s="5">
        <f t="shared" ref="U650" si="2538">SUM(Q650:Q650)*M650</f>
        <v>0.25</v>
      </c>
      <c r="V650" s="5">
        <f t="shared" ref="V650" si="2539">SUM(R650:R650)*M650</f>
        <v>0.5</v>
      </c>
      <c r="W650" s="6">
        <f t="shared" si="2317"/>
        <v>0.5</v>
      </c>
      <c r="X650" s="117"/>
      <c r="Y650" s="119"/>
      <c r="Z650" s="121"/>
      <c r="AA650" s="123"/>
      <c r="AB650" s="117"/>
      <c r="AC650" s="341"/>
      <c r="AD650" s="344"/>
      <c r="AE650" s="101" t="str">
        <f t="shared" ref="AE650" si="2540">+IF(P651&gt;P650,"SUPERADA",IF(P651=P650,"EQUILIBRADA",IF(P651&lt;P650,"PARA MEJORAR")))</f>
        <v>PARA MEJORAR</v>
      </c>
      <c r="AF650" s="102"/>
      <c r="AG650" s="102"/>
      <c r="AH650" s="312"/>
      <c r="AI650" s="333"/>
    </row>
    <row r="651" spans="1:35" ht="30" customHeight="1" thickBot="1" x14ac:dyDescent="0.25">
      <c r="A651" s="411"/>
      <c r="B651" s="312"/>
      <c r="C651" s="126"/>
      <c r="D651" s="109"/>
      <c r="E651" s="128"/>
      <c r="F651" s="360"/>
      <c r="G651" s="374"/>
      <c r="H651" s="383"/>
      <c r="I651" s="115"/>
      <c r="J651" s="115"/>
      <c r="K651" s="348"/>
      <c r="L651" s="365"/>
      <c r="M651" s="112"/>
      <c r="N651" s="41" t="s">
        <v>34</v>
      </c>
      <c r="O651" s="46">
        <v>0</v>
      </c>
      <c r="P651" s="8">
        <v>0</v>
      </c>
      <c r="Q651" s="8">
        <v>0</v>
      </c>
      <c r="R651" s="9">
        <v>0</v>
      </c>
      <c r="S651" s="10">
        <f t="shared" ref="S651" si="2541">SUM(O651:O651)*M650</f>
        <v>0</v>
      </c>
      <c r="T651" s="10">
        <f t="shared" ref="T651" si="2542">SUM(P651:P651)*M650</f>
        <v>0</v>
      </c>
      <c r="U651" s="10">
        <f t="shared" ref="U651" si="2543">SUM(Q651:Q651)*M650</f>
        <v>0</v>
      </c>
      <c r="V651" s="10">
        <f t="shared" ref="V651" si="2544">SUM(R651:R651)*M650</f>
        <v>0</v>
      </c>
      <c r="W651" s="11">
        <f t="shared" si="2317"/>
        <v>0</v>
      </c>
      <c r="X651" s="117"/>
      <c r="Y651" s="119"/>
      <c r="Z651" s="121"/>
      <c r="AA651" s="123"/>
      <c r="AB651" s="117"/>
      <c r="AC651" s="341"/>
      <c r="AD651" s="344"/>
      <c r="AE651" s="103"/>
      <c r="AF651" s="102"/>
      <c r="AG651" s="102"/>
      <c r="AH651" s="312"/>
      <c r="AI651" s="333"/>
    </row>
    <row r="652" spans="1:35" ht="30" customHeight="1" x14ac:dyDescent="0.2">
      <c r="A652" s="411"/>
      <c r="B652" s="312"/>
      <c r="C652" s="126"/>
      <c r="D652" s="109"/>
      <c r="E652" s="128"/>
      <c r="F652" s="360"/>
      <c r="G652" s="374"/>
      <c r="H652" s="383"/>
      <c r="I652" s="115"/>
      <c r="J652" s="115"/>
      <c r="K652" s="348"/>
      <c r="L652" s="365" t="s">
        <v>945</v>
      </c>
      <c r="M652" s="112">
        <v>0.2</v>
      </c>
      <c r="N652" s="40" t="s">
        <v>32</v>
      </c>
      <c r="O652" s="43">
        <v>0</v>
      </c>
      <c r="P652" s="44">
        <v>0</v>
      </c>
      <c r="Q652" s="44">
        <v>0</v>
      </c>
      <c r="R652" s="45">
        <v>1</v>
      </c>
      <c r="S652" s="5">
        <f t="shared" ref="S652" si="2545">SUM(O652:O652)*M652</f>
        <v>0</v>
      </c>
      <c r="T652" s="5">
        <f t="shared" ref="T652" si="2546">SUM(P652:P652)*M652</f>
        <v>0</v>
      </c>
      <c r="U652" s="5">
        <f t="shared" ref="U652" si="2547">SUM(Q652:Q652)*M652</f>
        <v>0</v>
      </c>
      <c r="V652" s="5">
        <f t="shared" ref="V652" si="2548">SUM(R652:R652)*M652</f>
        <v>0.2</v>
      </c>
      <c r="W652" s="6">
        <f t="shared" si="2317"/>
        <v>0.2</v>
      </c>
      <c r="X652" s="117"/>
      <c r="Y652" s="119"/>
      <c r="Z652" s="121"/>
      <c r="AA652" s="123"/>
      <c r="AB652" s="117"/>
      <c r="AC652" s="341"/>
      <c r="AD652" s="344"/>
      <c r="AE652" s="101" t="str">
        <f t="shared" ref="AE652" si="2549">+IF(P653&gt;P652,"SUPERADA",IF(P653=P652,"EQUILIBRADA",IF(P653&lt;P652,"PARA MEJORAR")))</f>
        <v>EQUILIBRADA</v>
      </c>
      <c r="AF652" s="102"/>
      <c r="AG652" s="102"/>
      <c r="AH652" s="312"/>
      <c r="AI652" s="333"/>
    </row>
    <row r="653" spans="1:35" ht="30" customHeight="1" thickBot="1" x14ac:dyDescent="0.25">
      <c r="A653" s="411"/>
      <c r="B653" s="312"/>
      <c r="C653" s="126"/>
      <c r="D653" s="109"/>
      <c r="E653" s="128"/>
      <c r="F653" s="360"/>
      <c r="G653" s="375"/>
      <c r="H653" s="384"/>
      <c r="I653" s="135"/>
      <c r="J653" s="135"/>
      <c r="K653" s="349"/>
      <c r="L653" s="367"/>
      <c r="M653" s="356"/>
      <c r="N653" s="41" t="s">
        <v>34</v>
      </c>
      <c r="O653" s="46">
        <v>0</v>
      </c>
      <c r="P653" s="8">
        <v>0</v>
      </c>
      <c r="Q653" s="8">
        <v>0</v>
      </c>
      <c r="R653" s="9">
        <v>0</v>
      </c>
      <c r="S653" s="10">
        <f t="shared" ref="S653" si="2550">SUM(O653:O653)*M652</f>
        <v>0</v>
      </c>
      <c r="T653" s="10">
        <f t="shared" ref="T653" si="2551">SUM(P653:P653)*M652</f>
        <v>0</v>
      </c>
      <c r="U653" s="10">
        <f t="shared" ref="U653" si="2552">SUM(Q653:Q653)*M652</f>
        <v>0</v>
      </c>
      <c r="V653" s="10">
        <f t="shared" ref="V653" si="2553">SUM(R653:R653)*M652</f>
        <v>0</v>
      </c>
      <c r="W653" s="11">
        <f t="shared" si="2317"/>
        <v>0</v>
      </c>
      <c r="X653" s="118"/>
      <c r="Y653" s="120"/>
      <c r="Z653" s="122"/>
      <c r="AA653" s="124"/>
      <c r="AB653" s="118"/>
      <c r="AC653" s="341"/>
      <c r="AD653" s="344"/>
      <c r="AE653" s="103"/>
      <c r="AF653" s="103"/>
      <c r="AG653" s="102"/>
      <c r="AH653" s="312"/>
      <c r="AI653" s="333"/>
    </row>
    <row r="654" spans="1:35" ht="30" customHeight="1" x14ac:dyDescent="0.2">
      <c r="A654" s="411"/>
      <c r="B654" s="312"/>
      <c r="C654" s="126"/>
      <c r="D654" s="109"/>
      <c r="E654" s="128"/>
      <c r="F654" s="360"/>
      <c r="G654" s="140" t="s">
        <v>74</v>
      </c>
      <c r="H654" s="330"/>
      <c r="I654" s="394" t="s">
        <v>143</v>
      </c>
      <c r="J654" s="394" t="s">
        <v>144</v>
      </c>
      <c r="K654" s="394"/>
      <c r="L654" s="352" t="s">
        <v>112</v>
      </c>
      <c r="M654" s="346">
        <v>0.2</v>
      </c>
      <c r="N654" s="40" t="s">
        <v>32</v>
      </c>
      <c r="O654" s="43">
        <v>1</v>
      </c>
      <c r="P654" s="44">
        <v>1</v>
      </c>
      <c r="Q654" s="44">
        <v>1</v>
      </c>
      <c r="R654" s="45">
        <v>1</v>
      </c>
      <c r="S654" s="5">
        <f t="shared" ref="S654" si="2554">SUM(O654:O654)*M654</f>
        <v>0.2</v>
      </c>
      <c r="T654" s="5">
        <f t="shared" ref="T654" si="2555">SUM(P654:P654)*M654</f>
        <v>0.2</v>
      </c>
      <c r="U654" s="5">
        <f t="shared" ref="U654" si="2556">SUM(Q654:Q654)*M654</f>
        <v>0.2</v>
      </c>
      <c r="V654" s="5">
        <f t="shared" ref="V654" si="2557">SUM(R654:R654)*M654</f>
        <v>0.2</v>
      </c>
      <c r="W654" s="6">
        <f t="shared" si="2317"/>
        <v>0.2</v>
      </c>
      <c r="X654" s="323">
        <f>+S655+S657+S659</f>
        <v>0</v>
      </c>
      <c r="Y654" s="324">
        <f t="shared" ref="Y654:AA654" si="2558">+T655+T657+T659</f>
        <v>0</v>
      </c>
      <c r="Z654" s="325">
        <f t="shared" si="2558"/>
        <v>0</v>
      </c>
      <c r="AA654" s="339">
        <f t="shared" si="2558"/>
        <v>0</v>
      </c>
      <c r="AB654" s="323">
        <f>MAX(X654:AA659)</f>
        <v>0</v>
      </c>
      <c r="AC654" s="341"/>
      <c r="AD654" s="344"/>
      <c r="AE654" s="101" t="str">
        <f t="shared" ref="AE654" si="2559">+IF(P655&gt;P654,"SUPERADA",IF(P655=P654,"EQUILIBRADA",IF(P655&lt;P654,"PARA MEJORAR")))</f>
        <v>PARA MEJORAR</v>
      </c>
      <c r="AF654" s="101" t="str">
        <f>IF(COUNTIF(AE654:AE659,"PARA MEJORAR")&gt;=1,"PARA MEJORAR","BIEN")</f>
        <v>PARA MEJORAR</v>
      </c>
      <c r="AG654" s="102"/>
      <c r="AH654" s="312"/>
      <c r="AI654" s="333"/>
    </row>
    <row r="655" spans="1:35" ht="30" customHeight="1" thickBot="1" x14ac:dyDescent="0.25">
      <c r="A655" s="411"/>
      <c r="B655" s="312"/>
      <c r="C655" s="126"/>
      <c r="D655" s="109"/>
      <c r="E655" s="128"/>
      <c r="F655" s="360"/>
      <c r="G655" s="374"/>
      <c r="H655" s="331"/>
      <c r="I655" s="395"/>
      <c r="J655" s="395"/>
      <c r="K655" s="395"/>
      <c r="L655" s="111"/>
      <c r="M655" s="112"/>
      <c r="N655" s="41" t="s">
        <v>34</v>
      </c>
      <c r="O655" s="46">
        <v>0</v>
      </c>
      <c r="P655" s="8">
        <v>0</v>
      </c>
      <c r="Q655" s="8">
        <v>0</v>
      </c>
      <c r="R655" s="9">
        <v>0</v>
      </c>
      <c r="S655" s="10">
        <f t="shared" ref="S655" si="2560">SUM(O655:O655)*M654</f>
        <v>0</v>
      </c>
      <c r="T655" s="10">
        <f t="shared" ref="T655" si="2561">SUM(P655:P655)*M654</f>
        <v>0</v>
      </c>
      <c r="U655" s="10">
        <f t="shared" ref="U655" si="2562">SUM(Q655:Q655)*M654</f>
        <v>0</v>
      </c>
      <c r="V655" s="10">
        <f t="shared" ref="V655" si="2563">SUM(R655:R655)*M654</f>
        <v>0</v>
      </c>
      <c r="W655" s="11">
        <f t="shared" si="2317"/>
        <v>0</v>
      </c>
      <c r="X655" s="117"/>
      <c r="Y655" s="119"/>
      <c r="Z655" s="121"/>
      <c r="AA655" s="123"/>
      <c r="AB655" s="117"/>
      <c r="AC655" s="341"/>
      <c r="AD655" s="344"/>
      <c r="AE655" s="103"/>
      <c r="AF655" s="102"/>
      <c r="AG655" s="102"/>
      <c r="AH655" s="312"/>
      <c r="AI655" s="333"/>
    </row>
    <row r="656" spans="1:35" ht="30" customHeight="1" x14ac:dyDescent="0.2">
      <c r="A656" s="411"/>
      <c r="B656" s="312"/>
      <c r="C656" s="126"/>
      <c r="D656" s="109"/>
      <c r="E656" s="128"/>
      <c r="F656" s="360"/>
      <c r="G656" s="374"/>
      <c r="H656" s="331"/>
      <c r="I656" s="353" t="s">
        <v>145</v>
      </c>
      <c r="J656" s="353" t="s">
        <v>682</v>
      </c>
      <c r="K656" s="353"/>
      <c r="L656" s="111" t="s">
        <v>113</v>
      </c>
      <c r="M656" s="112">
        <v>0.5</v>
      </c>
      <c r="N656" s="40" t="s">
        <v>32</v>
      </c>
      <c r="O656" s="43">
        <v>0</v>
      </c>
      <c r="P656" s="44">
        <v>0.5</v>
      </c>
      <c r="Q656" s="44">
        <v>1</v>
      </c>
      <c r="R656" s="45">
        <v>1</v>
      </c>
      <c r="S656" s="5">
        <f t="shared" ref="S656" si="2564">SUM(O656:O656)*M656</f>
        <v>0</v>
      </c>
      <c r="T656" s="5">
        <f t="shared" ref="T656" si="2565">SUM(P656:P656)*M656</f>
        <v>0.25</v>
      </c>
      <c r="U656" s="5">
        <f t="shared" ref="U656" si="2566">SUM(Q656:Q656)*M656</f>
        <v>0.5</v>
      </c>
      <c r="V656" s="5">
        <f t="shared" ref="V656" si="2567">SUM(R656:R656)*M656</f>
        <v>0.5</v>
      </c>
      <c r="W656" s="6">
        <f t="shared" si="2317"/>
        <v>0.5</v>
      </c>
      <c r="X656" s="117"/>
      <c r="Y656" s="119"/>
      <c r="Z656" s="121"/>
      <c r="AA656" s="123"/>
      <c r="AB656" s="117"/>
      <c r="AC656" s="341"/>
      <c r="AD656" s="344"/>
      <c r="AE656" s="101" t="str">
        <f t="shared" ref="AE656" si="2568">+IF(P657&gt;P656,"SUPERADA",IF(P657=P656,"EQUILIBRADA",IF(P657&lt;P656,"PARA MEJORAR")))</f>
        <v>PARA MEJORAR</v>
      </c>
      <c r="AF656" s="102"/>
      <c r="AG656" s="102"/>
      <c r="AH656" s="312"/>
      <c r="AI656" s="333"/>
    </row>
    <row r="657" spans="1:35" ht="30" customHeight="1" thickBot="1" x14ac:dyDescent="0.25">
      <c r="A657" s="411"/>
      <c r="B657" s="312"/>
      <c r="C657" s="126"/>
      <c r="D657" s="109"/>
      <c r="E657" s="128"/>
      <c r="F657" s="360"/>
      <c r="G657" s="374"/>
      <c r="H657" s="331"/>
      <c r="I657" s="353"/>
      <c r="J657" s="353"/>
      <c r="K657" s="353"/>
      <c r="L657" s="111"/>
      <c r="M657" s="112"/>
      <c r="N657" s="41" t="s">
        <v>34</v>
      </c>
      <c r="O657" s="46">
        <v>0</v>
      </c>
      <c r="P657" s="8">
        <v>0</v>
      </c>
      <c r="Q657" s="8">
        <v>0</v>
      </c>
      <c r="R657" s="9">
        <v>0</v>
      </c>
      <c r="S657" s="10">
        <f t="shared" ref="S657" si="2569">SUM(O657:O657)*M656</f>
        <v>0</v>
      </c>
      <c r="T657" s="10">
        <f t="shared" ref="T657" si="2570">SUM(P657:P657)*M656</f>
        <v>0</v>
      </c>
      <c r="U657" s="10">
        <f t="shared" ref="U657" si="2571">SUM(Q657:Q657)*M656</f>
        <v>0</v>
      </c>
      <c r="V657" s="10">
        <f t="shared" ref="V657" si="2572">SUM(R657:R657)*M656</f>
        <v>0</v>
      </c>
      <c r="W657" s="11">
        <f t="shared" si="2317"/>
        <v>0</v>
      </c>
      <c r="X657" s="117"/>
      <c r="Y657" s="119"/>
      <c r="Z657" s="121"/>
      <c r="AA657" s="123"/>
      <c r="AB657" s="117"/>
      <c r="AC657" s="341"/>
      <c r="AD657" s="344"/>
      <c r="AE657" s="103"/>
      <c r="AF657" s="102"/>
      <c r="AG657" s="102"/>
      <c r="AH657" s="312"/>
      <c r="AI657" s="333"/>
    </row>
    <row r="658" spans="1:35" ht="30" customHeight="1" x14ac:dyDescent="0.2">
      <c r="A658" s="411"/>
      <c r="B658" s="312"/>
      <c r="C658" s="126"/>
      <c r="D658" s="109"/>
      <c r="E658" s="128"/>
      <c r="F658" s="360"/>
      <c r="G658" s="374"/>
      <c r="H658" s="331"/>
      <c r="I658" s="353" t="s">
        <v>146</v>
      </c>
      <c r="J658" s="353" t="s">
        <v>147</v>
      </c>
      <c r="K658" s="353"/>
      <c r="L658" s="111" t="s">
        <v>114</v>
      </c>
      <c r="M658" s="112">
        <v>0.3</v>
      </c>
      <c r="N658" s="40" t="s">
        <v>32</v>
      </c>
      <c r="O658" s="43">
        <v>0</v>
      </c>
      <c r="P658" s="44">
        <v>0</v>
      </c>
      <c r="Q658" s="44">
        <v>0.5</v>
      </c>
      <c r="R658" s="45">
        <v>1</v>
      </c>
      <c r="S658" s="5">
        <f t="shared" ref="S658" si="2573">SUM(O658:O658)*M658</f>
        <v>0</v>
      </c>
      <c r="T658" s="5">
        <f t="shared" ref="T658" si="2574">SUM(P658:P658)*M658</f>
        <v>0</v>
      </c>
      <c r="U658" s="5">
        <f t="shared" ref="U658" si="2575">SUM(Q658:Q658)*M658</f>
        <v>0.15</v>
      </c>
      <c r="V658" s="5">
        <f t="shared" ref="V658" si="2576">SUM(R658:R658)*M658</f>
        <v>0.3</v>
      </c>
      <c r="W658" s="6">
        <f t="shared" si="2317"/>
        <v>0.3</v>
      </c>
      <c r="X658" s="117"/>
      <c r="Y658" s="119"/>
      <c r="Z658" s="121"/>
      <c r="AA658" s="123"/>
      <c r="AB658" s="117"/>
      <c r="AC658" s="341"/>
      <c r="AD658" s="344"/>
      <c r="AE658" s="101" t="str">
        <f t="shared" ref="AE658" si="2577">+IF(P659&gt;P658,"SUPERADA",IF(P659=P658,"EQUILIBRADA",IF(P659&lt;P658,"PARA MEJORAR")))</f>
        <v>EQUILIBRADA</v>
      </c>
      <c r="AF658" s="102"/>
      <c r="AG658" s="102"/>
      <c r="AH658" s="312"/>
      <c r="AI658" s="333"/>
    </row>
    <row r="659" spans="1:35" ht="30" customHeight="1" thickBot="1" x14ac:dyDescent="0.25">
      <c r="A659" s="411"/>
      <c r="B659" s="312"/>
      <c r="C659" s="126"/>
      <c r="D659" s="109"/>
      <c r="E659" s="128"/>
      <c r="F659" s="360"/>
      <c r="G659" s="375"/>
      <c r="H659" s="400"/>
      <c r="I659" s="354"/>
      <c r="J659" s="354"/>
      <c r="K659" s="354"/>
      <c r="L659" s="355"/>
      <c r="M659" s="356"/>
      <c r="N659" s="41" t="s">
        <v>34</v>
      </c>
      <c r="O659" s="46">
        <v>0</v>
      </c>
      <c r="P659" s="8">
        <v>0</v>
      </c>
      <c r="Q659" s="8">
        <v>0</v>
      </c>
      <c r="R659" s="9">
        <v>0</v>
      </c>
      <c r="S659" s="10">
        <f t="shared" ref="S659" si="2578">SUM(O659:O659)*M658</f>
        <v>0</v>
      </c>
      <c r="T659" s="10">
        <f t="shared" ref="T659" si="2579">SUM(P659:P659)*M658</f>
        <v>0</v>
      </c>
      <c r="U659" s="10">
        <f t="shared" ref="U659" si="2580">SUM(Q659:Q659)*M658</f>
        <v>0</v>
      </c>
      <c r="V659" s="10">
        <f t="shared" ref="V659" si="2581">SUM(R659:R659)*M658</f>
        <v>0</v>
      </c>
      <c r="W659" s="11">
        <f t="shared" si="2317"/>
        <v>0</v>
      </c>
      <c r="X659" s="117"/>
      <c r="Y659" s="119"/>
      <c r="Z659" s="121"/>
      <c r="AA659" s="123"/>
      <c r="AB659" s="117"/>
      <c r="AC659" s="341"/>
      <c r="AD659" s="344"/>
      <c r="AE659" s="103"/>
      <c r="AF659" s="102"/>
      <c r="AG659" s="102"/>
      <c r="AH659" s="312"/>
      <c r="AI659" s="333"/>
    </row>
    <row r="660" spans="1:35" ht="30" customHeight="1" x14ac:dyDescent="0.2">
      <c r="A660" s="411"/>
      <c r="B660" s="312"/>
      <c r="C660" s="126"/>
      <c r="D660" s="109"/>
      <c r="E660" s="128"/>
      <c r="F660" s="360"/>
      <c r="G660" s="326" t="s">
        <v>148</v>
      </c>
      <c r="H660" s="382"/>
      <c r="I660" s="390" t="s">
        <v>149</v>
      </c>
      <c r="J660" s="390" t="s">
        <v>150</v>
      </c>
      <c r="K660" s="347"/>
      <c r="L660" s="371" t="s">
        <v>946</v>
      </c>
      <c r="M660" s="350">
        <v>0.3</v>
      </c>
      <c r="N660" s="4" t="s">
        <v>32</v>
      </c>
      <c r="O660" s="43">
        <v>0.5</v>
      </c>
      <c r="P660" s="44">
        <v>1</v>
      </c>
      <c r="Q660" s="44">
        <v>1</v>
      </c>
      <c r="R660" s="45">
        <v>1</v>
      </c>
      <c r="S660" s="5">
        <f t="shared" ref="S660" si="2582">SUM(O660:O660)*M660</f>
        <v>0.15</v>
      </c>
      <c r="T660" s="5">
        <f t="shared" ref="T660" si="2583">SUM(P660:P660)*M660</f>
        <v>0.3</v>
      </c>
      <c r="U660" s="5">
        <f t="shared" ref="U660" si="2584">SUM(Q660:Q660)*M660</f>
        <v>0.3</v>
      </c>
      <c r="V660" s="5">
        <f t="shared" ref="V660" si="2585">SUM(R660:R660)*M660</f>
        <v>0.3</v>
      </c>
      <c r="W660" s="6">
        <f t="shared" si="2317"/>
        <v>0.3</v>
      </c>
      <c r="X660" s="323">
        <f>+S661+S663</f>
        <v>0</v>
      </c>
      <c r="Y660" s="324">
        <f t="shared" ref="Y660:AA660" si="2586">+T661+T663</f>
        <v>0</v>
      </c>
      <c r="Z660" s="325">
        <f t="shared" si="2586"/>
        <v>0</v>
      </c>
      <c r="AA660" s="339">
        <f t="shared" si="2586"/>
        <v>0</v>
      </c>
      <c r="AB660" s="323">
        <f>MAX(X660:AA663)</f>
        <v>0</v>
      </c>
      <c r="AC660" s="341"/>
      <c r="AD660" s="344"/>
      <c r="AE660" s="101" t="str">
        <f t="shared" ref="AE660" si="2587">+IF(P661&gt;P660,"SUPERADA",IF(P661=P660,"EQUILIBRADA",IF(P661&lt;P660,"PARA MEJORAR")))</f>
        <v>PARA MEJORAR</v>
      </c>
      <c r="AF660" s="101" t="str">
        <f>IF(COUNTIF(AE660:AE663,"PARA MEJORAR")&gt;=1,"PARA MEJORAR","BIEN")</f>
        <v>PARA MEJORAR</v>
      </c>
      <c r="AG660" s="102"/>
      <c r="AH660" s="312"/>
      <c r="AI660" s="333"/>
    </row>
    <row r="661" spans="1:35" ht="30" customHeight="1" thickBot="1" x14ac:dyDescent="0.25">
      <c r="A661" s="411"/>
      <c r="B661" s="312"/>
      <c r="C661" s="126"/>
      <c r="D661" s="109"/>
      <c r="E661" s="128"/>
      <c r="F661" s="360"/>
      <c r="G661" s="130"/>
      <c r="H661" s="383"/>
      <c r="I661" s="372"/>
      <c r="J661" s="372"/>
      <c r="K661" s="348"/>
      <c r="L661" s="111"/>
      <c r="M661" s="112"/>
      <c r="N661" s="7" t="s">
        <v>34</v>
      </c>
      <c r="O661" s="46">
        <v>0</v>
      </c>
      <c r="P661" s="8">
        <v>0</v>
      </c>
      <c r="Q661" s="8">
        <v>0</v>
      </c>
      <c r="R661" s="9">
        <v>0</v>
      </c>
      <c r="S661" s="10">
        <f t="shared" ref="S661" si="2588">SUM(O661:O661)*M660</f>
        <v>0</v>
      </c>
      <c r="T661" s="10">
        <f t="shared" ref="T661" si="2589">SUM(P661:P661)*M660</f>
        <v>0</v>
      </c>
      <c r="U661" s="10">
        <f t="shared" ref="U661" si="2590">SUM(Q661:Q661)*M660</f>
        <v>0</v>
      </c>
      <c r="V661" s="10">
        <f t="shared" ref="V661" si="2591">SUM(R661:R661)*M660</f>
        <v>0</v>
      </c>
      <c r="W661" s="11">
        <f t="shared" si="2317"/>
        <v>0</v>
      </c>
      <c r="X661" s="117"/>
      <c r="Y661" s="119"/>
      <c r="Z661" s="121"/>
      <c r="AA661" s="123"/>
      <c r="AB661" s="117"/>
      <c r="AC661" s="341"/>
      <c r="AD661" s="344"/>
      <c r="AE661" s="103"/>
      <c r="AF661" s="102"/>
      <c r="AG661" s="102"/>
      <c r="AH661" s="312"/>
      <c r="AI661" s="333"/>
    </row>
    <row r="662" spans="1:35" ht="30" customHeight="1" x14ac:dyDescent="0.2">
      <c r="A662" s="411"/>
      <c r="B662" s="312"/>
      <c r="C662" s="126"/>
      <c r="D662" s="109"/>
      <c r="E662" s="128"/>
      <c r="F662" s="360"/>
      <c r="G662" s="130"/>
      <c r="H662" s="383"/>
      <c r="I662" s="372"/>
      <c r="J662" s="372"/>
      <c r="K662" s="348"/>
      <c r="L662" s="111" t="s">
        <v>947</v>
      </c>
      <c r="M662" s="112">
        <v>0.7</v>
      </c>
      <c r="N662" s="4" t="s">
        <v>32</v>
      </c>
      <c r="O662" s="43">
        <v>0</v>
      </c>
      <c r="P662" s="44">
        <v>0.2</v>
      </c>
      <c r="Q662" s="44">
        <v>0.5</v>
      </c>
      <c r="R662" s="45">
        <v>1</v>
      </c>
      <c r="S662" s="5">
        <f t="shared" ref="S662" si="2592">SUM(O662:O662)*M662</f>
        <v>0</v>
      </c>
      <c r="T662" s="5">
        <f t="shared" ref="T662" si="2593">SUM(P662:P662)*M662</f>
        <v>0.13999999999999999</v>
      </c>
      <c r="U662" s="5">
        <f t="shared" ref="U662" si="2594">SUM(Q662:Q662)*M662</f>
        <v>0.35</v>
      </c>
      <c r="V662" s="5">
        <f t="shared" ref="V662" si="2595">SUM(R662:R662)*M662</f>
        <v>0.7</v>
      </c>
      <c r="W662" s="6">
        <f t="shared" si="2317"/>
        <v>0.7</v>
      </c>
      <c r="X662" s="117"/>
      <c r="Y662" s="119"/>
      <c r="Z662" s="121"/>
      <c r="AA662" s="123"/>
      <c r="AB662" s="117"/>
      <c r="AC662" s="341"/>
      <c r="AD662" s="344"/>
      <c r="AE662" s="101" t="str">
        <f t="shared" ref="AE662" si="2596">+IF(P663&gt;P662,"SUPERADA",IF(P663=P662,"EQUILIBRADA",IF(P663&lt;P662,"PARA MEJORAR")))</f>
        <v>PARA MEJORAR</v>
      </c>
      <c r="AF662" s="102"/>
      <c r="AG662" s="102"/>
      <c r="AH662" s="312"/>
      <c r="AI662" s="333"/>
    </row>
    <row r="663" spans="1:35" ht="30" customHeight="1" thickBot="1" x14ac:dyDescent="0.25">
      <c r="A663" s="411"/>
      <c r="B663" s="312"/>
      <c r="C663" s="126"/>
      <c r="D663" s="109"/>
      <c r="E663" s="128"/>
      <c r="F663" s="360"/>
      <c r="G663" s="131"/>
      <c r="H663" s="384"/>
      <c r="I663" s="391"/>
      <c r="J663" s="391"/>
      <c r="K663" s="349"/>
      <c r="L663" s="355"/>
      <c r="M663" s="356"/>
      <c r="N663" s="7" t="s">
        <v>34</v>
      </c>
      <c r="O663" s="46">
        <v>0</v>
      </c>
      <c r="P663" s="8">
        <v>0</v>
      </c>
      <c r="Q663" s="8">
        <v>0</v>
      </c>
      <c r="R663" s="9">
        <v>0</v>
      </c>
      <c r="S663" s="10">
        <f t="shared" ref="S663" si="2597">SUM(O663:O663)*M662</f>
        <v>0</v>
      </c>
      <c r="T663" s="10">
        <f t="shared" ref="T663" si="2598">SUM(P663:P663)*M662</f>
        <v>0</v>
      </c>
      <c r="U663" s="10">
        <f t="shared" ref="U663" si="2599">SUM(Q663:Q663)*M662</f>
        <v>0</v>
      </c>
      <c r="V663" s="10">
        <f t="shared" ref="V663" si="2600">SUM(R663:R663)*M662</f>
        <v>0</v>
      </c>
      <c r="W663" s="11">
        <f t="shared" si="2317"/>
        <v>0</v>
      </c>
      <c r="X663" s="117"/>
      <c r="Y663" s="119"/>
      <c r="Z663" s="121"/>
      <c r="AA663" s="123"/>
      <c r="AB663" s="117"/>
      <c r="AC663" s="341"/>
      <c r="AD663" s="344"/>
      <c r="AE663" s="103"/>
      <c r="AF663" s="103"/>
      <c r="AG663" s="102"/>
      <c r="AH663" s="312"/>
      <c r="AI663" s="333"/>
    </row>
    <row r="664" spans="1:35" ht="30" customHeight="1" x14ac:dyDescent="0.2">
      <c r="A664" s="411"/>
      <c r="B664" s="312"/>
      <c r="C664" s="126"/>
      <c r="D664" s="109"/>
      <c r="E664" s="128"/>
      <c r="F664" s="360"/>
      <c r="G664" s="326" t="s">
        <v>75</v>
      </c>
      <c r="H664" s="382"/>
      <c r="I664" s="329" t="s">
        <v>151</v>
      </c>
      <c r="J664" s="390" t="s">
        <v>152</v>
      </c>
      <c r="K664" s="317"/>
      <c r="L664" s="371" t="s">
        <v>948</v>
      </c>
      <c r="M664" s="389">
        <v>0.3</v>
      </c>
      <c r="N664" s="4" t="s">
        <v>32</v>
      </c>
      <c r="O664" s="43">
        <v>1</v>
      </c>
      <c r="P664" s="44">
        <v>1</v>
      </c>
      <c r="Q664" s="44">
        <v>1</v>
      </c>
      <c r="R664" s="45">
        <v>1</v>
      </c>
      <c r="S664" s="5">
        <f t="shared" ref="S664" si="2601">SUM(O664:O664)*M664</f>
        <v>0.3</v>
      </c>
      <c r="T664" s="5">
        <f t="shared" ref="T664" si="2602">SUM(P664:P664)*M664</f>
        <v>0.3</v>
      </c>
      <c r="U664" s="5">
        <f t="shared" ref="U664" si="2603">SUM(Q664:Q664)*M664</f>
        <v>0.3</v>
      </c>
      <c r="V664" s="5">
        <f t="shared" ref="V664" si="2604">SUM(R664:R664)*M664</f>
        <v>0.3</v>
      </c>
      <c r="W664" s="6">
        <f t="shared" si="2317"/>
        <v>0.3</v>
      </c>
      <c r="X664" s="323">
        <f>+S665+S667+S669</f>
        <v>0</v>
      </c>
      <c r="Y664" s="324">
        <f t="shared" ref="Y664:AA664" si="2605">+T665+T667+T669</f>
        <v>0</v>
      </c>
      <c r="Z664" s="325">
        <f t="shared" si="2605"/>
        <v>0</v>
      </c>
      <c r="AA664" s="339">
        <f t="shared" si="2605"/>
        <v>0</v>
      </c>
      <c r="AB664" s="323">
        <f>MAX(X664:AA669)</f>
        <v>0</v>
      </c>
      <c r="AC664" s="341"/>
      <c r="AD664" s="344"/>
      <c r="AE664" s="101" t="str">
        <f t="shared" ref="AE664" si="2606">+IF(P665&gt;P664,"SUPERADA",IF(P665=P664,"EQUILIBRADA",IF(P665&lt;P664,"PARA MEJORAR")))</f>
        <v>PARA MEJORAR</v>
      </c>
      <c r="AF664" s="101" t="str">
        <f>IF(COUNTIF(AE664:AE669,"PARA MEJORAR")&gt;=1,"PARA MEJORAR","BIEN")</f>
        <v>PARA MEJORAR</v>
      </c>
      <c r="AG664" s="102"/>
      <c r="AH664" s="312"/>
      <c r="AI664" s="333"/>
    </row>
    <row r="665" spans="1:35" ht="30" customHeight="1" thickBot="1" x14ac:dyDescent="0.25">
      <c r="A665" s="411"/>
      <c r="B665" s="312"/>
      <c r="C665" s="126"/>
      <c r="D665" s="109"/>
      <c r="E665" s="128"/>
      <c r="F665" s="360"/>
      <c r="G665" s="130"/>
      <c r="H665" s="383"/>
      <c r="I665" s="133"/>
      <c r="J665" s="372"/>
      <c r="K665" s="392"/>
      <c r="L665" s="111"/>
      <c r="M665" s="387"/>
      <c r="N665" s="7" t="s">
        <v>34</v>
      </c>
      <c r="O665" s="46">
        <v>0</v>
      </c>
      <c r="P665" s="8">
        <v>0</v>
      </c>
      <c r="Q665" s="8">
        <v>0</v>
      </c>
      <c r="R665" s="9">
        <v>0</v>
      </c>
      <c r="S665" s="10">
        <f t="shared" ref="S665" si="2607">SUM(O665:O665)*M664</f>
        <v>0</v>
      </c>
      <c r="T665" s="10">
        <f t="shared" ref="T665" si="2608">SUM(P665:P665)*M664</f>
        <v>0</v>
      </c>
      <c r="U665" s="10">
        <f t="shared" ref="U665" si="2609">SUM(Q665:Q665)*M664</f>
        <v>0</v>
      </c>
      <c r="V665" s="10">
        <f t="shared" ref="V665" si="2610">SUM(R665:R665)*M664</f>
        <v>0</v>
      </c>
      <c r="W665" s="11">
        <f t="shared" si="2317"/>
        <v>0</v>
      </c>
      <c r="X665" s="117"/>
      <c r="Y665" s="119"/>
      <c r="Z665" s="121"/>
      <c r="AA665" s="123"/>
      <c r="AB665" s="117"/>
      <c r="AC665" s="341"/>
      <c r="AD665" s="344"/>
      <c r="AE665" s="103"/>
      <c r="AF665" s="102"/>
      <c r="AG665" s="102"/>
      <c r="AH665" s="312"/>
      <c r="AI665" s="333"/>
    </row>
    <row r="666" spans="1:35" ht="30" customHeight="1" x14ac:dyDescent="0.2">
      <c r="A666" s="411"/>
      <c r="B666" s="312"/>
      <c r="C666" s="126"/>
      <c r="D666" s="109"/>
      <c r="E666" s="128"/>
      <c r="F666" s="360"/>
      <c r="G666" s="130"/>
      <c r="H666" s="383"/>
      <c r="I666" s="133"/>
      <c r="J666" s="372"/>
      <c r="K666" s="392"/>
      <c r="L666" s="111" t="s">
        <v>949</v>
      </c>
      <c r="M666" s="387">
        <v>0.4</v>
      </c>
      <c r="N666" s="4" t="s">
        <v>32</v>
      </c>
      <c r="O666" s="43">
        <v>0</v>
      </c>
      <c r="P666" s="44">
        <v>0.25</v>
      </c>
      <c r="Q666" s="44">
        <v>0.5</v>
      </c>
      <c r="R666" s="45">
        <v>1</v>
      </c>
      <c r="S666" s="5">
        <f t="shared" ref="S666" si="2611">SUM(O666:O666)*M666</f>
        <v>0</v>
      </c>
      <c r="T666" s="5">
        <f t="shared" ref="T666" si="2612">SUM(P666:P666)*M666</f>
        <v>0.1</v>
      </c>
      <c r="U666" s="5">
        <f t="shared" ref="U666" si="2613">SUM(Q666:Q666)*M666</f>
        <v>0.2</v>
      </c>
      <c r="V666" s="5">
        <f t="shared" ref="V666" si="2614">SUM(R666:R666)*M666</f>
        <v>0.4</v>
      </c>
      <c r="W666" s="6">
        <f t="shared" si="2317"/>
        <v>0.4</v>
      </c>
      <c r="X666" s="117"/>
      <c r="Y666" s="119"/>
      <c r="Z666" s="121"/>
      <c r="AA666" s="123"/>
      <c r="AB666" s="117"/>
      <c r="AC666" s="341"/>
      <c r="AD666" s="344"/>
      <c r="AE666" s="101" t="str">
        <f t="shared" ref="AE666" si="2615">+IF(P667&gt;P666,"SUPERADA",IF(P667=P666,"EQUILIBRADA",IF(P667&lt;P666,"PARA MEJORAR")))</f>
        <v>PARA MEJORAR</v>
      </c>
      <c r="AF666" s="102"/>
      <c r="AG666" s="102"/>
      <c r="AH666" s="312"/>
      <c r="AI666" s="333"/>
    </row>
    <row r="667" spans="1:35" ht="30" customHeight="1" thickBot="1" x14ac:dyDescent="0.25">
      <c r="A667" s="411"/>
      <c r="B667" s="312"/>
      <c r="C667" s="126"/>
      <c r="D667" s="109"/>
      <c r="E667" s="128"/>
      <c r="F667" s="360"/>
      <c r="G667" s="130"/>
      <c r="H667" s="383"/>
      <c r="I667" s="133"/>
      <c r="J667" s="372"/>
      <c r="K667" s="392"/>
      <c r="L667" s="111"/>
      <c r="M667" s="387"/>
      <c r="N667" s="7" t="s">
        <v>34</v>
      </c>
      <c r="O667" s="46">
        <v>0</v>
      </c>
      <c r="P667" s="8">
        <v>0</v>
      </c>
      <c r="Q667" s="8">
        <v>0</v>
      </c>
      <c r="R667" s="9">
        <v>0</v>
      </c>
      <c r="S667" s="10">
        <f t="shared" ref="S667" si="2616">SUM(O667:O667)*M666</f>
        <v>0</v>
      </c>
      <c r="T667" s="10">
        <f t="shared" ref="T667" si="2617">SUM(P667:P667)*M666</f>
        <v>0</v>
      </c>
      <c r="U667" s="10">
        <f t="shared" ref="U667" si="2618">SUM(Q667:Q667)*M666</f>
        <v>0</v>
      </c>
      <c r="V667" s="10">
        <f t="shared" ref="V667" si="2619">SUM(R667:R667)*M666</f>
        <v>0</v>
      </c>
      <c r="W667" s="11">
        <f t="shared" si="2317"/>
        <v>0</v>
      </c>
      <c r="X667" s="117"/>
      <c r="Y667" s="119"/>
      <c r="Z667" s="121"/>
      <c r="AA667" s="123"/>
      <c r="AB667" s="117"/>
      <c r="AC667" s="341"/>
      <c r="AD667" s="344"/>
      <c r="AE667" s="103"/>
      <c r="AF667" s="102"/>
      <c r="AG667" s="102"/>
      <c r="AH667" s="312"/>
      <c r="AI667" s="333"/>
    </row>
    <row r="668" spans="1:35" ht="30" customHeight="1" x14ac:dyDescent="0.2">
      <c r="A668" s="411"/>
      <c r="B668" s="312"/>
      <c r="C668" s="126"/>
      <c r="D668" s="109"/>
      <c r="E668" s="128"/>
      <c r="F668" s="360"/>
      <c r="G668" s="130"/>
      <c r="H668" s="383"/>
      <c r="I668" s="133"/>
      <c r="J668" s="372"/>
      <c r="K668" s="392"/>
      <c r="L668" s="111" t="s">
        <v>950</v>
      </c>
      <c r="M668" s="387">
        <v>0.3</v>
      </c>
      <c r="N668" s="4" t="s">
        <v>32</v>
      </c>
      <c r="O668" s="43">
        <v>0</v>
      </c>
      <c r="P668" s="44">
        <v>0.25</v>
      </c>
      <c r="Q668" s="44">
        <v>0.5</v>
      </c>
      <c r="R668" s="45">
        <v>1</v>
      </c>
      <c r="S668" s="5">
        <f t="shared" ref="S668" si="2620">SUM(O668:O668)*M668</f>
        <v>0</v>
      </c>
      <c r="T668" s="5">
        <f t="shared" ref="T668" si="2621">SUM(P668:P668)*M668</f>
        <v>7.4999999999999997E-2</v>
      </c>
      <c r="U668" s="5">
        <f t="shared" ref="U668" si="2622">SUM(Q668:Q668)*M668</f>
        <v>0.15</v>
      </c>
      <c r="V668" s="5">
        <f t="shared" ref="V668" si="2623">SUM(R668:R668)*M668</f>
        <v>0.3</v>
      </c>
      <c r="W668" s="6">
        <f t="shared" si="2317"/>
        <v>0.3</v>
      </c>
      <c r="X668" s="117"/>
      <c r="Y668" s="119"/>
      <c r="Z668" s="121"/>
      <c r="AA668" s="123"/>
      <c r="AB668" s="117"/>
      <c r="AC668" s="341"/>
      <c r="AD668" s="344"/>
      <c r="AE668" s="101" t="str">
        <f t="shared" ref="AE668" si="2624">+IF(P669&gt;P668,"SUPERADA",IF(P669=P668,"EQUILIBRADA",IF(P669&lt;P668,"PARA MEJORAR")))</f>
        <v>PARA MEJORAR</v>
      </c>
      <c r="AF668" s="102"/>
      <c r="AG668" s="102"/>
      <c r="AH668" s="312"/>
      <c r="AI668" s="333"/>
    </row>
    <row r="669" spans="1:35" ht="30" customHeight="1" thickBot="1" x14ac:dyDescent="0.25">
      <c r="A669" s="411"/>
      <c r="B669" s="312"/>
      <c r="C669" s="126"/>
      <c r="D669" s="109"/>
      <c r="E669" s="128"/>
      <c r="F669" s="360"/>
      <c r="G669" s="131"/>
      <c r="H669" s="384"/>
      <c r="I669" s="134"/>
      <c r="J669" s="391"/>
      <c r="K669" s="393"/>
      <c r="L669" s="355"/>
      <c r="M669" s="388"/>
      <c r="N669" s="7" t="s">
        <v>34</v>
      </c>
      <c r="O669" s="46">
        <v>0</v>
      </c>
      <c r="P669" s="8">
        <v>0</v>
      </c>
      <c r="Q669" s="8">
        <v>0</v>
      </c>
      <c r="R669" s="9">
        <v>0</v>
      </c>
      <c r="S669" s="10">
        <f t="shared" ref="S669" si="2625">SUM(O669:O669)*M668</f>
        <v>0</v>
      </c>
      <c r="T669" s="10">
        <f t="shared" ref="T669" si="2626">SUM(P669:P669)*M668</f>
        <v>0</v>
      </c>
      <c r="U669" s="10">
        <f t="shared" ref="U669" si="2627">SUM(Q669:Q669)*M668</f>
        <v>0</v>
      </c>
      <c r="V669" s="10">
        <f t="shared" ref="V669" si="2628">SUM(R669:R669)*M668</f>
        <v>0</v>
      </c>
      <c r="W669" s="11">
        <f t="shared" si="2317"/>
        <v>0</v>
      </c>
      <c r="X669" s="117"/>
      <c r="Y669" s="119"/>
      <c r="Z669" s="121"/>
      <c r="AA669" s="123"/>
      <c r="AB669" s="117"/>
      <c r="AC669" s="341"/>
      <c r="AD669" s="344"/>
      <c r="AE669" s="103"/>
      <c r="AF669" s="103"/>
      <c r="AG669" s="102"/>
      <c r="AH669" s="312"/>
      <c r="AI669" s="333"/>
    </row>
    <row r="670" spans="1:35" ht="30" customHeight="1" x14ac:dyDescent="0.2">
      <c r="A670" s="411"/>
      <c r="B670" s="312"/>
      <c r="C670" s="126"/>
      <c r="D670" s="109"/>
      <c r="E670" s="128"/>
      <c r="F670" s="360"/>
      <c r="G670" s="326" t="s">
        <v>76</v>
      </c>
      <c r="H670" s="382"/>
      <c r="I670" s="390" t="s">
        <v>153</v>
      </c>
      <c r="J670" s="390" t="s">
        <v>73</v>
      </c>
      <c r="K670" s="347"/>
      <c r="L670" s="319" t="s">
        <v>951</v>
      </c>
      <c r="M670" s="350">
        <v>0.3</v>
      </c>
      <c r="N670" s="4" t="s">
        <v>32</v>
      </c>
      <c r="O670" s="43">
        <v>1</v>
      </c>
      <c r="P670" s="44">
        <v>1</v>
      </c>
      <c r="Q670" s="44">
        <v>1</v>
      </c>
      <c r="R670" s="45">
        <v>1</v>
      </c>
      <c r="S670" s="5">
        <f t="shared" ref="S670" si="2629">SUM(O670:O670)*M670</f>
        <v>0.3</v>
      </c>
      <c r="T670" s="5">
        <f t="shared" ref="T670" si="2630">SUM(P670:P670)*M670</f>
        <v>0.3</v>
      </c>
      <c r="U670" s="5">
        <f t="shared" ref="U670" si="2631">SUM(Q670:Q670)*M670</f>
        <v>0.3</v>
      </c>
      <c r="V670" s="5">
        <f t="shared" ref="V670" si="2632">SUM(R670:R670)*M670</f>
        <v>0.3</v>
      </c>
      <c r="W670" s="6">
        <f t="shared" si="2317"/>
        <v>0.3</v>
      </c>
      <c r="X670" s="323">
        <f>+S671+S673+S675</f>
        <v>0</v>
      </c>
      <c r="Y670" s="324">
        <f t="shared" ref="Y670:AA670" si="2633">+T671+T673+T675</f>
        <v>0</v>
      </c>
      <c r="Z670" s="325">
        <f t="shared" si="2633"/>
        <v>0</v>
      </c>
      <c r="AA670" s="339">
        <f t="shared" si="2633"/>
        <v>0</v>
      </c>
      <c r="AB670" s="323">
        <f>MAX(X670:AA675)</f>
        <v>0</v>
      </c>
      <c r="AC670" s="341"/>
      <c r="AD670" s="344"/>
      <c r="AE670" s="101" t="str">
        <f t="shared" ref="AE670" si="2634">+IF(P671&gt;P670,"SUPERADA",IF(P671=P670,"EQUILIBRADA",IF(P671&lt;P670,"PARA MEJORAR")))</f>
        <v>PARA MEJORAR</v>
      </c>
      <c r="AF670" s="101" t="str">
        <f>IF(COUNTIF(AE670:AE675,"PARA MEJORAR")&gt;=1,"PARA MEJORAR","BIEN")</f>
        <v>PARA MEJORAR</v>
      </c>
      <c r="AG670" s="102"/>
      <c r="AH670" s="312"/>
      <c r="AI670" s="333"/>
    </row>
    <row r="671" spans="1:35" ht="30" customHeight="1" thickBot="1" x14ac:dyDescent="0.25">
      <c r="A671" s="411"/>
      <c r="B671" s="312"/>
      <c r="C671" s="126"/>
      <c r="D671" s="109"/>
      <c r="E671" s="128"/>
      <c r="F671" s="360"/>
      <c r="G671" s="130"/>
      <c r="H671" s="383"/>
      <c r="I671" s="372"/>
      <c r="J671" s="372"/>
      <c r="K671" s="348"/>
      <c r="L671" s="320"/>
      <c r="M671" s="112"/>
      <c r="N671" s="7" t="s">
        <v>34</v>
      </c>
      <c r="O671" s="46">
        <v>0</v>
      </c>
      <c r="P671" s="8">
        <v>0</v>
      </c>
      <c r="Q671" s="8">
        <v>0</v>
      </c>
      <c r="R671" s="9">
        <v>0</v>
      </c>
      <c r="S671" s="10">
        <f t="shared" ref="S671" si="2635">SUM(O671:O671)*M670</f>
        <v>0</v>
      </c>
      <c r="T671" s="10">
        <f t="shared" ref="T671" si="2636">SUM(P671:P671)*M670</f>
        <v>0</v>
      </c>
      <c r="U671" s="10">
        <f t="shared" ref="U671" si="2637">SUM(Q671:Q671)*M670</f>
        <v>0</v>
      </c>
      <c r="V671" s="10">
        <f t="shared" ref="V671" si="2638">SUM(R671:R671)*M670</f>
        <v>0</v>
      </c>
      <c r="W671" s="11">
        <f t="shared" si="2317"/>
        <v>0</v>
      </c>
      <c r="X671" s="117"/>
      <c r="Y671" s="119"/>
      <c r="Z671" s="121"/>
      <c r="AA671" s="123"/>
      <c r="AB671" s="117"/>
      <c r="AC671" s="341"/>
      <c r="AD671" s="344"/>
      <c r="AE671" s="103"/>
      <c r="AF671" s="102"/>
      <c r="AG671" s="102"/>
      <c r="AH671" s="312"/>
      <c r="AI671" s="333"/>
    </row>
    <row r="672" spans="1:35" ht="30" customHeight="1" x14ac:dyDescent="0.2">
      <c r="A672" s="411"/>
      <c r="B672" s="312"/>
      <c r="C672" s="126"/>
      <c r="D672" s="109"/>
      <c r="E672" s="128"/>
      <c r="F672" s="360"/>
      <c r="G672" s="130"/>
      <c r="H672" s="383"/>
      <c r="I672" s="372"/>
      <c r="J672" s="372"/>
      <c r="K672" s="348"/>
      <c r="L672" s="335" t="s">
        <v>952</v>
      </c>
      <c r="M672" s="112">
        <v>0.3</v>
      </c>
      <c r="N672" s="4" t="s">
        <v>32</v>
      </c>
      <c r="O672" s="43">
        <v>0.5</v>
      </c>
      <c r="P672" s="44">
        <v>1</v>
      </c>
      <c r="Q672" s="44">
        <v>1</v>
      </c>
      <c r="R672" s="45">
        <v>1</v>
      </c>
      <c r="S672" s="5">
        <f t="shared" ref="S672" si="2639">SUM(O672:O672)*M672</f>
        <v>0.15</v>
      </c>
      <c r="T672" s="5">
        <f t="shared" ref="T672" si="2640">SUM(P672:P672)*M672</f>
        <v>0.3</v>
      </c>
      <c r="U672" s="5">
        <f t="shared" ref="U672" si="2641">SUM(Q672:Q672)*M672</f>
        <v>0.3</v>
      </c>
      <c r="V672" s="5">
        <f t="shared" ref="V672" si="2642">SUM(R672:R672)*M672</f>
        <v>0.3</v>
      </c>
      <c r="W672" s="6">
        <f t="shared" si="2317"/>
        <v>0.3</v>
      </c>
      <c r="X672" s="117"/>
      <c r="Y672" s="119"/>
      <c r="Z672" s="121"/>
      <c r="AA672" s="123"/>
      <c r="AB672" s="117"/>
      <c r="AC672" s="341"/>
      <c r="AD672" s="344"/>
      <c r="AE672" s="101" t="str">
        <f t="shared" ref="AE672" si="2643">+IF(P673&gt;P672,"SUPERADA",IF(P673=P672,"EQUILIBRADA",IF(P673&lt;P672,"PARA MEJORAR")))</f>
        <v>PARA MEJORAR</v>
      </c>
      <c r="AF672" s="102"/>
      <c r="AG672" s="102"/>
      <c r="AH672" s="312"/>
      <c r="AI672" s="333"/>
    </row>
    <row r="673" spans="1:35" ht="30" customHeight="1" thickBot="1" x14ac:dyDescent="0.25">
      <c r="A673" s="411"/>
      <c r="B673" s="312"/>
      <c r="C673" s="126"/>
      <c r="D673" s="109"/>
      <c r="E673" s="128"/>
      <c r="F673" s="360"/>
      <c r="G673" s="130"/>
      <c r="H673" s="383"/>
      <c r="I673" s="372"/>
      <c r="J673" s="372"/>
      <c r="K673" s="348"/>
      <c r="L673" s="320"/>
      <c r="M673" s="112"/>
      <c r="N673" s="7" t="s">
        <v>34</v>
      </c>
      <c r="O673" s="46">
        <v>0</v>
      </c>
      <c r="P673" s="8">
        <v>0</v>
      </c>
      <c r="Q673" s="8">
        <v>0</v>
      </c>
      <c r="R673" s="9">
        <v>0</v>
      </c>
      <c r="S673" s="10">
        <f t="shared" ref="S673" si="2644">SUM(O673:O673)*M672</f>
        <v>0</v>
      </c>
      <c r="T673" s="10">
        <f t="shared" ref="T673" si="2645">SUM(P673:P673)*M672</f>
        <v>0</v>
      </c>
      <c r="U673" s="10">
        <f t="shared" ref="U673" si="2646">SUM(Q673:Q673)*M672</f>
        <v>0</v>
      </c>
      <c r="V673" s="10">
        <f t="shared" ref="V673" si="2647">SUM(R673:R673)*M672</f>
        <v>0</v>
      </c>
      <c r="W673" s="11">
        <f t="shared" si="2317"/>
        <v>0</v>
      </c>
      <c r="X673" s="117"/>
      <c r="Y673" s="119"/>
      <c r="Z673" s="121"/>
      <c r="AA673" s="123"/>
      <c r="AB673" s="117"/>
      <c r="AC673" s="341"/>
      <c r="AD673" s="344"/>
      <c r="AE673" s="103"/>
      <c r="AF673" s="102"/>
      <c r="AG673" s="102"/>
      <c r="AH673" s="312"/>
      <c r="AI673" s="333"/>
    </row>
    <row r="674" spans="1:35" ht="30" customHeight="1" x14ac:dyDescent="0.2">
      <c r="A674" s="411"/>
      <c r="B674" s="312"/>
      <c r="C674" s="126"/>
      <c r="D674" s="109"/>
      <c r="E674" s="128"/>
      <c r="F674" s="360"/>
      <c r="G674" s="130"/>
      <c r="H674" s="383"/>
      <c r="I674" s="372"/>
      <c r="J674" s="372"/>
      <c r="K674" s="348"/>
      <c r="L674" s="335" t="s">
        <v>953</v>
      </c>
      <c r="M674" s="112">
        <v>0.4</v>
      </c>
      <c r="N674" s="4" t="s">
        <v>32</v>
      </c>
      <c r="O674" s="43">
        <v>0</v>
      </c>
      <c r="P674" s="44">
        <v>0.25</v>
      </c>
      <c r="Q674" s="44">
        <v>0.5</v>
      </c>
      <c r="R674" s="45">
        <v>1</v>
      </c>
      <c r="S674" s="5">
        <f t="shared" ref="S674" si="2648">SUM(O674:O674)*M674</f>
        <v>0</v>
      </c>
      <c r="T674" s="5">
        <f t="shared" ref="T674" si="2649">SUM(P674:P674)*M674</f>
        <v>0.1</v>
      </c>
      <c r="U674" s="5">
        <f t="shared" ref="U674" si="2650">SUM(Q674:Q674)*M674</f>
        <v>0.2</v>
      </c>
      <c r="V674" s="5">
        <f t="shared" ref="V674" si="2651">SUM(R674:R674)*M674</f>
        <v>0.4</v>
      </c>
      <c r="W674" s="6">
        <f t="shared" si="2317"/>
        <v>0.4</v>
      </c>
      <c r="X674" s="117"/>
      <c r="Y674" s="119"/>
      <c r="Z674" s="121"/>
      <c r="AA674" s="123"/>
      <c r="AB674" s="117"/>
      <c r="AC674" s="341"/>
      <c r="AD674" s="344"/>
      <c r="AE674" s="101" t="str">
        <f t="shared" ref="AE674" si="2652">+IF(P675&gt;P674,"SUPERADA",IF(P675=P674,"EQUILIBRADA",IF(P675&lt;P674,"PARA MEJORAR")))</f>
        <v>PARA MEJORAR</v>
      </c>
      <c r="AF674" s="102"/>
      <c r="AG674" s="102"/>
      <c r="AH674" s="312"/>
      <c r="AI674" s="333"/>
    </row>
    <row r="675" spans="1:35" ht="30" customHeight="1" thickBot="1" x14ac:dyDescent="0.25">
      <c r="A675" s="411"/>
      <c r="B675" s="312"/>
      <c r="C675" s="126"/>
      <c r="D675" s="109"/>
      <c r="E675" s="128"/>
      <c r="F675" s="360"/>
      <c r="G675" s="131"/>
      <c r="H675" s="384"/>
      <c r="I675" s="391"/>
      <c r="J675" s="391"/>
      <c r="K675" s="349"/>
      <c r="L675" s="396"/>
      <c r="M675" s="356"/>
      <c r="N675" s="7" t="s">
        <v>34</v>
      </c>
      <c r="O675" s="46">
        <v>0</v>
      </c>
      <c r="P675" s="8">
        <v>0</v>
      </c>
      <c r="Q675" s="8">
        <v>0</v>
      </c>
      <c r="R675" s="9">
        <v>0</v>
      </c>
      <c r="S675" s="10">
        <f t="shared" ref="S675" si="2653">SUM(O675:O675)*M674</f>
        <v>0</v>
      </c>
      <c r="T675" s="10">
        <f t="shared" ref="T675" si="2654">SUM(P675:P675)*M674</f>
        <v>0</v>
      </c>
      <c r="U675" s="10">
        <f t="shared" ref="U675" si="2655">SUM(Q675:Q675)*M674</f>
        <v>0</v>
      </c>
      <c r="V675" s="10">
        <f t="shared" ref="V675" si="2656">SUM(R675:R675)*M674</f>
        <v>0</v>
      </c>
      <c r="W675" s="11">
        <f t="shared" si="2317"/>
        <v>0</v>
      </c>
      <c r="X675" s="117"/>
      <c r="Y675" s="119"/>
      <c r="Z675" s="121"/>
      <c r="AA675" s="123"/>
      <c r="AB675" s="117"/>
      <c r="AC675" s="341"/>
      <c r="AD675" s="370"/>
      <c r="AE675" s="103"/>
      <c r="AF675" s="103"/>
      <c r="AG675" s="102"/>
      <c r="AH675" s="312"/>
      <c r="AI675" s="333"/>
    </row>
    <row r="676" spans="1:35" ht="30" customHeight="1" x14ac:dyDescent="0.2">
      <c r="A676" s="411"/>
      <c r="B676" s="312"/>
      <c r="C676" s="126"/>
      <c r="D676" s="109"/>
      <c r="E676" s="128"/>
      <c r="F676" s="360"/>
      <c r="G676" s="404" t="s">
        <v>77</v>
      </c>
      <c r="H676" s="407"/>
      <c r="I676" s="378" t="s">
        <v>157</v>
      </c>
      <c r="J676" s="378" t="s">
        <v>158</v>
      </c>
      <c r="K676" s="378"/>
      <c r="L676" s="371" t="s">
        <v>954</v>
      </c>
      <c r="M676" s="389">
        <v>0.15</v>
      </c>
      <c r="N676" s="40" t="s">
        <v>32</v>
      </c>
      <c r="O676" s="43">
        <v>0.1</v>
      </c>
      <c r="P676" s="44">
        <v>0.5</v>
      </c>
      <c r="Q676" s="44">
        <v>0.8</v>
      </c>
      <c r="R676" s="45">
        <v>1</v>
      </c>
      <c r="S676" s="5">
        <f t="shared" ref="S676" si="2657">SUM(O676:O676)*M676</f>
        <v>1.4999999999999999E-2</v>
      </c>
      <c r="T676" s="5">
        <f t="shared" ref="T676" si="2658">SUM(P676:P676)*M676</f>
        <v>7.4999999999999997E-2</v>
      </c>
      <c r="U676" s="5">
        <f t="shared" ref="U676" si="2659">SUM(Q676:Q676)*M676</f>
        <v>0.12</v>
      </c>
      <c r="V676" s="5">
        <f t="shared" ref="V676" si="2660">SUM(R676:R676)*M676</f>
        <v>0.15</v>
      </c>
      <c r="W676" s="6">
        <f t="shared" si="2317"/>
        <v>0.15</v>
      </c>
      <c r="X676" s="323">
        <f>+S677+S679+S681+S683+S685+S687+S689+S691+S693</f>
        <v>0</v>
      </c>
      <c r="Y676" s="324">
        <f t="shared" ref="Y676:AA676" si="2661">+T677+T679+T681+T683+T685+T687+T689+T691+T693</f>
        <v>0</v>
      </c>
      <c r="Z676" s="325">
        <f t="shared" si="2661"/>
        <v>0</v>
      </c>
      <c r="AA676" s="339">
        <f t="shared" si="2661"/>
        <v>0</v>
      </c>
      <c r="AB676" s="323">
        <f>MAX(X676:AA693)</f>
        <v>0</v>
      </c>
      <c r="AC676" s="341"/>
      <c r="AD676" s="343" t="s">
        <v>42</v>
      </c>
      <c r="AE676" s="101" t="str">
        <f>+IF(P677&gt;P676,"SUPERADA",IF(P677=P676,"EQUILIBRADA",IF(P677&lt;P676,"PARA MEJORAR")))</f>
        <v>PARA MEJORAR</v>
      </c>
      <c r="AF676" s="101" t="str">
        <f>IF(COUNTIF(AE676:AE693,"PARA MEJORAR")&gt;=1,"PARA MEJORAR","BIEN")</f>
        <v>PARA MEJORAR</v>
      </c>
      <c r="AG676" s="102"/>
      <c r="AH676" s="312"/>
      <c r="AI676" s="333"/>
    </row>
    <row r="677" spans="1:35" ht="30" customHeight="1" thickBot="1" x14ac:dyDescent="0.25">
      <c r="A677" s="411"/>
      <c r="B677" s="312"/>
      <c r="C677" s="126"/>
      <c r="D677" s="109"/>
      <c r="E677" s="128"/>
      <c r="F677" s="360"/>
      <c r="G677" s="405"/>
      <c r="H677" s="408"/>
      <c r="I677" s="353"/>
      <c r="J677" s="353"/>
      <c r="K677" s="353"/>
      <c r="L677" s="111"/>
      <c r="M677" s="387"/>
      <c r="N677" s="41" t="s">
        <v>34</v>
      </c>
      <c r="O677" s="46">
        <v>0</v>
      </c>
      <c r="P677" s="8">
        <v>0</v>
      </c>
      <c r="Q677" s="8">
        <v>0</v>
      </c>
      <c r="R677" s="9">
        <v>0</v>
      </c>
      <c r="S677" s="10">
        <f t="shared" ref="S677" si="2662">SUM(O677:O677)*M676</f>
        <v>0</v>
      </c>
      <c r="T677" s="10">
        <f t="shared" ref="T677" si="2663">SUM(P677:P677)*M676</f>
        <v>0</v>
      </c>
      <c r="U677" s="10">
        <f t="shared" ref="U677" si="2664">SUM(Q677:Q677)*M676</f>
        <v>0</v>
      </c>
      <c r="V677" s="10">
        <f t="shared" ref="V677" si="2665">SUM(R677:R677)*M676</f>
        <v>0</v>
      </c>
      <c r="W677" s="11">
        <f t="shared" si="2317"/>
        <v>0</v>
      </c>
      <c r="X677" s="117"/>
      <c r="Y677" s="119"/>
      <c r="Z677" s="121"/>
      <c r="AA677" s="123"/>
      <c r="AB677" s="117"/>
      <c r="AC677" s="341"/>
      <c r="AD677" s="344"/>
      <c r="AE677" s="103"/>
      <c r="AF677" s="102"/>
      <c r="AG677" s="102"/>
      <c r="AH677" s="312"/>
      <c r="AI677" s="333"/>
    </row>
    <row r="678" spans="1:35" ht="30" customHeight="1" x14ac:dyDescent="0.2">
      <c r="A678" s="411"/>
      <c r="B678" s="312"/>
      <c r="C678" s="126"/>
      <c r="D678" s="109"/>
      <c r="E678" s="128"/>
      <c r="F678" s="360"/>
      <c r="G678" s="405"/>
      <c r="H678" s="408"/>
      <c r="I678" s="353"/>
      <c r="J678" s="353"/>
      <c r="K678" s="353"/>
      <c r="L678" s="111" t="s">
        <v>955</v>
      </c>
      <c r="M678" s="387">
        <v>0.15</v>
      </c>
      <c r="N678" s="40" t="s">
        <v>32</v>
      </c>
      <c r="O678" s="43">
        <v>0.1</v>
      </c>
      <c r="P678" s="44">
        <v>0.5</v>
      </c>
      <c r="Q678" s="44">
        <v>0.8</v>
      </c>
      <c r="R678" s="45">
        <v>1</v>
      </c>
      <c r="S678" s="5">
        <f t="shared" ref="S678" si="2666">SUM(O678:O678)*M678</f>
        <v>1.4999999999999999E-2</v>
      </c>
      <c r="T678" s="5">
        <f t="shared" ref="T678" si="2667">SUM(P678:P678)*M678</f>
        <v>7.4999999999999997E-2</v>
      </c>
      <c r="U678" s="5">
        <f t="shared" ref="U678" si="2668">SUM(Q678:Q678)*M678</f>
        <v>0.12</v>
      </c>
      <c r="V678" s="5">
        <f t="shared" ref="V678" si="2669">SUM(R678:R678)*M678</f>
        <v>0.15</v>
      </c>
      <c r="W678" s="6">
        <f t="shared" ref="W678:W743" si="2670">MAX(S678:V678)</f>
        <v>0.15</v>
      </c>
      <c r="X678" s="117"/>
      <c r="Y678" s="119"/>
      <c r="Z678" s="121"/>
      <c r="AA678" s="123"/>
      <c r="AB678" s="117"/>
      <c r="AC678" s="341"/>
      <c r="AD678" s="344"/>
      <c r="AE678" s="101" t="str">
        <f t="shared" ref="AE678" si="2671">+IF(P679&gt;P678,"SUPERADA",IF(P679=P678,"EQUILIBRADA",IF(P679&lt;P678,"PARA MEJORAR")))</f>
        <v>PARA MEJORAR</v>
      </c>
      <c r="AF678" s="102"/>
      <c r="AG678" s="102"/>
      <c r="AH678" s="312"/>
      <c r="AI678" s="333"/>
    </row>
    <row r="679" spans="1:35" ht="30" customHeight="1" thickBot="1" x14ac:dyDescent="0.25">
      <c r="A679" s="411"/>
      <c r="B679" s="312"/>
      <c r="C679" s="126"/>
      <c r="D679" s="109"/>
      <c r="E679" s="128"/>
      <c r="F679" s="360"/>
      <c r="G679" s="405"/>
      <c r="H679" s="408"/>
      <c r="I679" s="353"/>
      <c r="J679" s="353"/>
      <c r="K679" s="353"/>
      <c r="L679" s="111"/>
      <c r="M679" s="387"/>
      <c r="N679" s="41" t="s">
        <v>34</v>
      </c>
      <c r="O679" s="46">
        <v>0</v>
      </c>
      <c r="P679" s="8">
        <v>0</v>
      </c>
      <c r="Q679" s="8">
        <v>0</v>
      </c>
      <c r="R679" s="9">
        <v>0</v>
      </c>
      <c r="S679" s="10">
        <f t="shared" ref="S679" si="2672">SUM(O679:O679)*M678</f>
        <v>0</v>
      </c>
      <c r="T679" s="10">
        <f t="shared" ref="T679" si="2673">SUM(P679:P679)*M678</f>
        <v>0</v>
      </c>
      <c r="U679" s="10">
        <f t="shared" ref="U679" si="2674">SUM(Q679:Q679)*M678</f>
        <v>0</v>
      </c>
      <c r="V679" s="10">
        <f t="shared" ref="V679" si="2675">SUM(R679:R679)*M678</f>
        <v>0</v>
      </c>
      <c r="W679" s="11">
        <f t="shared" si="2670"/>
        <v>0</v>
      </c>
      <c r="X679" s="117"/>
      <c r="Y679" s="119"/>
      <c r="Z679" s="121"/>
      <c r="AA679" s="123"/>
      <c r="AB679" s="117"/>
      <c r="AC679" s="341"/>
      <c r="AD679" s="344"/>
      <c r="AE679" s="103"/>
      <c r="AF679" s="102"/>
      <c r="AG679" s="102"/>
      <c r="AH679" s="312"/>
      <c r="AI679" s="333"/>
    </row>
    <row r="680" spans="1:35" ht="30" customHeight="1" x14ac:dyDescent="0.2">
      <c r="A680" s="411"/>
      <c r="B680" s="312"/>
      <c r="C680" s="126"/>
      <c r="D680" s="109"/>
      <c r="E680" s="128"/>
      <c r="F680" s="360"/>
      <c r="G680" s="405"/>
      <c r="H680" s="408"/>
      <c r="I680" s="353"/>
      <c r="J680" s="353"/>
      <c r="K680" s="353"/>
      <c r="L680" s="111" t="s">
        <v>956</v>
      </c>
      <c r="M680" s="387">
        <v>0.1</v>
      </c>
      <c r="N680" s="40" t="s">
        <v>32</v>
      </c>
      <c r="O680" s="43">
        <v>0.1</v>
      </c>
      <c r="P680" s="44">
        <v>0.5</v>
      </c>
      <c r="Q680" s="44">
        <v>0.8</v>
      </c>
      <c r="R680" s="45">
        <v>1</v>
      </c>
      <c r="S680" s="5">
        <f t="shared" ref="S680" si="2676">SUM(O680:O680)*M680</f>
        <v>1.0000000000000002E-2</v>
      </c>
      <c r="T680" s="5">
        <f t="shared" ref="T680" si="2677">SUM(P680:P680)*M680</f>
        <v>0.05</v>
      </c>
      <c r="U680" s="5">
        <f t="shared" ref="U680" si="2678">SUM(Q680:Q680)*M680</f>
        <v>8.0000000000000016E-2</v>
      </c>
      <c r="V680" s="5">
        <f t="shared" ref="V680" si="2679">SUM(R680:R680)*M680</f>
        <v>0.1</v>
      </c>
      <c r="W680" s="6">
        <f t="shared" si="2670"/>
        <v>0.1</v>
      </c>
      <c r="X680" s="117"/>
      <c r="Y680" s="119"/>
      <c r="Z680" s="121"/>
      <c r="AA680" s="123"/>
      <c r="AB680" s="117"/>
      <c r="AC680" s="341"/>
      <c r="AD680" s="344"/>
      <c r="AE680" s="101" t="str">
        <f t="shared" ref="AE680" si="2680">+IF(P681&gt;P680,"SUPERADA",IF(P681=P680,"EQUILIBRADA",IF(P681&lt;P680,"PARA MEJORAR")))</f>
        <v>PARA MEJORAR</v>
      </c>
      <c r="AF680" s="102"/>
      <c r="AG680" s="102"/>
      <c r="AH680" s="312"/>
      <c r="AI680" s="333"/>
    </row>
    <row r="681" spans="1:35" ht="30" customHeight="1" thickBot="1" x14ac:dyDescent="0.25">
      <c r="A681" s="411"/>
      <c r="B681" s="312"/>
      <c r="C681" s="126"/>
      <c r="D681" s="109"/>
      <c r="E681" s="128"/>
      <c r="F681" s="360"/>
      <c r="G681" s="405"/>
      <c r="H681" s="408"/>
      <c r="I681" s="353"/>
      <c r="J681" s="353"/>
      <c r="K681" s="353"/>
      <c r="L681" s="111"/>
      <c r="M681" s="387"/>
      <c r="N681" s="41" t="s">
        <v>34</v>
      </c>
      <c r="O681" s="46">
        <v>0</v>
      </c>
      <c r="P681" s="8">
        <v>0</v>
      </c>
      <c r="Q681" s="8">
        <v>0</v>
      </c>
      <c r="R681" s="9">
        <v>0</v>
      </c>
      <c r="S681" s="10">
        <f t="shared" ref="S681" si="2681">SUM(O681:O681)*M680</f>
        <v>0</v>
      </c>
      <c r="T681" s="10">
        <f t="shared" ref="T681" si="2682">SUM(P681:P681)*M680</f>
        <v>0</v>
      </c>
      <c r="U681" s="10">
        <f t="shared" ref="U681" si="2683">SUM(Q681:Q681)*M680</f>
        <v>0</v>
      </c>
      <c r="V681" s="10">
        <f t="shared" ref="V681" si="2684">SUM(R681:R681)*M680</f>
        <v>0</v>
      </c>
      <c r="W681" s="11">
        <f t="shared" si="2670"/>
        <v>0</v>
      </c>
      <c r="X681" s="117"/>
      <c r="Y681" s="119"/>
      <c r="Z681" s="121"/>
      <c r="AA681" s="123"/>
      <c r="AB681" s="117"/>
      <c r="AC681" s="341"/>
      <c r="AD681" s="344"/>
      <c r="AE681" s="103"/>
      <c r="AF681" s="102"/>
      <c r="AG681" s="102"/>
      <c r="AH681" s="312"/>
      <c r="AI681" s="333"/>
    </row>
    <row r="682" spans="1:35" ht="30" customHeight="1" x14ac:dyDescent="0.2">
      <c r="A682" s="411"/>
      <c r="B682" s="312"/>
      <c r="C682" s="126"/>
      <c r="D682" s="109"/>
      <c r="E682" s="128"/>
      <c r="F682" s="360"/>
      <c r="G682" s="405"/>
      <c r="H682" s="408"/>
      <c r="I682" s="353"/>
      <c r="J682" s="353"/>
      <c r="K682" s="353"/>
      <c r="L682" s="111" t="s">
        <v>957</v>
      </c>
      <c r="M682" s="387">
        <v>0.1</v>
      </c>
      <c r="N682" s="40" t="s">
        <v>32</v>
      </c>
      <c r="O682" s="43">
        <v>0.1</v>
      </c>
      <c r="P682" s="44">
        <v>0.5</v>
      </c>
      <c r="Q682" s="44">
        <v>0.8</v>
      </c>
      <c r="R682" s="45">
        <v>1</v>
      </c>
      <c r="S682" s="5">
        <f t="shared" ref="S682" si="2685">SUM(O682:O682)*M682</f>
        <v>1.0000000000000002E-2</v>
      </c>
      <c r="T682" s="5">
        <f t="shared" ref="T682" si="2686">SUM(P682:P682)*M682</f>
        <v>0.05</v>
      </c>
      <c r="U682" s="5">
        <f t="shared" ref="U682" si="2687">SUM(Q682:Q682)*M682</f>
        <v>8.0000000000000016E-2</v>
      </c>
      <c r="V682" s="5">
        <f t="shared" ref="V682" si="2688">SUM(R682:R682)*M682</f>
        <v>0.1</v>
      </c>
      <c r="W682" s="6">
        <f t="shared" si="2670"/>
        <v>0.1</v>
      </c>
      <c r="X682" s="117"/>
      <c r="Y682" s="119"/>
      <c r="Z682" s="121"/>
      <c r="AA682" s="123"/>
      <c r="AB682" s="117"/>
      <c r="AC682" s="341"/>
      <c r="AD682" s="344"/>
      <c r="AE682" s="101" t="str">
        <f t="shared" ref="AE682" si="2689">+IF(P683&gt;P682,"SUPERADA",IF(P683=P682,"EQUILIBRADA",IF(P683&lt;P682,"PARA MEJORAR")))</f>
        <v>PARA MEJORAR</v>
      </c>
      <c r="AF682" s="102"/>
      <c r="AG682" s="102"/>
      <c r="AH682" s="312"/>
      <c r="AI682" s="333"/>
    </row>
    <row r="683" spans="1:35" ht="30" customHeight="1" thickBot="1" x14ac:dyDescent="0.25">
      <c r="A683" s="411"/>
      <c r="B683" s="312"/>
      <c r="C683" s="126"/>
      <c r="D683" s="109"/>
      <c r="E683" s="128"/>
      <c r="F683" s="360"/>
      <c r="G683" s="405"/>
      <c r="H683" s="408"/>
      <c r="I683" s="353"/>
      <c r="J683" s="353"/>
      <c r="K683" s="353"/>
      <c r="L683" s="111"/>
      <c r="M683" s="387"/>
      <c r="N683" s="41" t="s">
        <v>34</v>
      </c>
      <c r="O683" s="46">
        <v>0</v>
      </c>
      <c r="P683" s="8">
        <v>0</v>
      </c>
      <c r="Q683" s="8">
        <v>0</v>
      </c>
      <c r="R683" s="9">
        <v>0</v>
      </c>
      <c r="S683" s="10">
        <f t="shared" ref="S683" si="2690">SUM(O683:O683)*M682</f>
        <v>0</v>
      </c>
      <c r="T683" s="10">
        <f t="shared" ref="T683" si="2691">SUM(P683:P683)*M682</f>
        <v>0</v>
      </c>
      <c r="U683" s="10">
        <f t="shared" ref="U683" si="2692">SUM(Q683:Q683)*M682</f>
        <v>0</v>
      </c>
      <c r="V683" s="10">
        <f t="shared" ref="V683" si="2693">SUM(R683:R683)*M682</f>
        <v>0</v>
      </c>
      <c r="W683" s="11">
        <f t="shared" si="2670"/>
        <v>0</v>
      </c>
      <c r="X683" s="117"/>
      <c r="Y683" s="119"/>
      <c r="Z683" s="121"/>
      <c r="AA683" s="123"/>
      <c r="AB683" s="117"/>
      <c r="AC683" s="341"/>
      <c r="AD683" s="344"/>
      <c r="AE683" s="103"/>
      <c r="AF683" s="102"/>
      <c r="AG683" s="102"/>
      <c r="AH683" s="312"/>
      <c r="AI683" s="333"/>
    </row>
    <row r="684" spans="1:35" ht="30" customHeight="1" x14ac:dyDescent="0.2">
      <c r="A684" s="411"/>
      <c r="B684" s="312"/>
      <c r="C684" s="126"/>
      <c r="D684" s="109"/>
      <c r="E684" s="128"/>
      <c r="F684" s="360"/>
      <c r="G684" s="405"/>
      <c r="H684" s="408"/>
      <c r="I684" s="353"/>
      <c r="J684" s="353"/>
      <c r="K684" s="353"/>
      <c r="L684" s="111" t="s">
        <v>958</v>
      </c>
      <c r="M684" s="387">
        <v>0.1</v>
      </c>
      <c r="N684" s="40" t="s">
        <v>32</v>
      </c>
      <c r="O684" s="43">
        <v>0.1</v>
      </c>
      <c r="P684" s="44">
        <v>0.5</v>
      </c>
      <c r="Q684" s="44">
        <v>0.8</v>
      </c>
      <c r="R684" s="45">
        <v>1</v>
      </c>
      <c r="S684" s="5">
        <f t="shared" ref="S684" si="2694">SUM(O684:O684)*M684</f>
        <v>1.0000000000000002E-2</v>
      </c>
      <c r="T684" s="5">
        <f t="shared" ref="T684" si="2695">SUM(P684:P684)*M684</f>
        <v>0.05</v>
      </c>
      <c r="U684" s="5">
        <f t="shared" ref="U684" si="2696">SUM(Q684:Q684)*M684</f>
        <v>8.0000000000000016E-2</v>
      </c>
      <c r="V684" s="5">
        <f t="shared" ref="V684" si="2697">SUM(R684:R684)*M684</f>
        <v>0.1</v>
      </c>
      <c r="W684" s="6">
        <f t="shared" si="2670"/>
        <v>0.1</v>
      </c>
      <c r="X684" s="117"/>
      <c r="Y684" s="119"/>
      <c r="Z684" s="121"/>
      <c r="AA684" s="123"/>
      <c r="AB684" s="117"/>
      <c r="AC684" s="341"/>
      <c r="AD684" s="344"/>
      <c r="AE684" s="101" t="str">
        <f t="shared" ref="AE684" si="2698">+IF(P685&gt;P684,"SUPERADA",IF(P685=P684,"EQUILIBRADA",IF(P685&lt;P684,"PARA MEJORAR")))</f>
        <v>PARA MEJORAR</v>
      </c>
      <c r="AF684" s="102"/>
      <c r="AG684" s="102"/>
      <c r="AH684" s="312"/>
      <c r="AI684" s="333"/>
    </row>
    <row r="685" spans="1:35" ht="30" customHeight="1" thickBot="1" x14ac:dyDescent="0.25">
      <c r="A685" s="411"/>
      <c r="B685" s="312"/>
      <c r="C685" s="126"/>
      <c r="D685" s="109"/>
      <c r="E685" s="128"/>
      <c r="F685" s="360"/>
      <c r="G685" s="405"/>
      <c r="H685" s="408"/>
      <c r="I685" s="353"/>
      <c r="J685" s="353"/>
      <c r="K685" s="353"/>
      <c r="L685" s="111"/>
      <c r="M685" s="387"/>
      <c r="N685" s="41" t="s">
        <v>34</v>
      </c>
      <c r="O685" s="46">
        <v>0</v>
      </c>
      <c r="P685" s="8">
        <v>0</v>
      </c>
      <c r="Q685" s="8">
        <v>0</v>
      </c>
      <c r="R685" s="9">
        <v>0</v>
      </c>
      <c r="S685" s="10">
        <f t="shared" ref="S685" si="2699">SUM(O685:O685)*M684</f>
        <v>0</v>
      </c>
      <c r="T685" s="10">
        <f t="shared" ref="T685" si="2700">SUM(P685:P685)*M684</f>
        <v>0</v>
      </c>
      <c r="U685" s="10">
        <f t="shared" ref="U685" si="2701">SUM(Q685:Q685)*M684</f>
        <v>0</v>
      </c>
      <c r="V685" s="10">
        <f t="shared" ref="V685" si="2702">SUM(R685:R685)*M684</f>
        <v>0</v>
      </c>
      <c r="W685" s="11">
        <f t="shared" si="2670"/>
        <v>0</v>
      </c>
      <c r="X685" s="117"/>
      <c r="Y685" s="119"/>
      <c r="Z685" s="121"/>
      <c r="AA685" s="123"/>
      <c r="AB685" s="117"/>
      <c r="AC685" s="341"/>
      <c r="AD685" s="344"/>
      <c r="AE685" s="103"/>
      <c r="AF685" s="102"/>
      <c r="AG685" s="102"/>
      <c r="AH685" s="312"/>
      <c r="AI685" s="333"/>
    </row>
    <row r="686" spans="1:35" ht="30" customHeight="1" x14ac:dyDescent="0.2">
      <c r="A686" s="411"/>
      <c r="B686" s="312"/>
      <c r="C686" s="126"/>
      <c r="D686" s="109"/>
      <c r="E686" s="128"/>
      <c r="F686" s="360"/>
      <c r="G686" s="405"/>
      <c r="H686" s="408"/>
      <c r="I686" s="353"/>
      <c r="J686" s="353"/>
      <c r="K686" s="353"/>
      <c r="L686" s="397" t="s">
        <v>959</v>
      </c>
      <c r="M686" s="387">
        <v>0.1</v>
      </c>
      <c r="N686" s="40" t="s">
        <v>32</v>
      </c>
      <c r="O686" s="43">
        <v>0.1</v>
      </c>
      <c r="P686" s="44">
        <v>0.5</v>
      </c>
      <c r="Q686" s="44">
        <v>0.8</v>
      </c>
      <c r="R686" s="45">
        <v>1</v>
      </c>
      <c r="S686" s="5">
        <f t="shared" ref="S686" si="2703">SUM(O686:O686)*M686</f>
        <v>1.0000000000000002E-2</v>
      </c>
      <c r="T686" s="5">
        <f t="shared" ref="T686" si="2704">SUM(P686:P686)*M686</f>
        <v>0.05</v>
      </c>
      <c r="U686" s="5">
        <f t="shared" ref="U686" si="2705">SUM(Q686:Q686)*M686</f>
        <v>8.0000000000000016E-2</v>
      </c>
      <c r="V686" s="5">
        <f t="shared" ref="V686" si="2706">SUM(R686:R686)*M686</f>
        <v>0.1</v>
      </c>
      <c r="W686" s="6">
        <f t="shared" si="2670"/>
        <v>0.1</v>
      </c>
      <c r="X686" s="117"/>
      <c r="Y686" s="119"/>
      <c r="Z686" s="121"/>
      <c r="AA686" s="123"/>
      <c r="AB686" s="117"/>
      <c r="AC686" s="341"/>
      <c r="AD686" s="344"/>
      <c r="AE686" s="101" t="str">
        <f t="shared" ref="AE686" si="2707">+IF(P687&gt;P686,"SUPERADA",IF(P687=P686,"EQUILIBRADA",IF(P687&lt;P686,"PARA MEJORAR")))</f>
        <v>PARA MEJORAR</v>
      </c>
      <c r="AF686" s="102"/>
      <c r="AG686" s="102"/>
      <c r="AH686" s="312"/>
      <c r="AI686" s="333"/>
    </row>
    <row r="687" spans="1:35" ht="30" customHeight="1" thickBot="1" x14ac:dyDescent="0.25">
      <c r="A687" s="411"/>
      <c r="B687" s="312"/>
      <c r="C687" s="126"/>
      <c r="D687" s="109"/>
      <c r="E687" s="128"/>
      <c r="F687" s="360"/>
      <c r="G687" s="405"/>
      <c r="H687" s="408"/>
      <c r="I687" s="353"/>
      <c r="J687" s="353"/>
      <c r="K687" s="353"/>
      <c r="L687" s="397"/>
      <c r="M687" s="387"/>
      <c r="N687" s="41" t="s">
        <v>34</v>
      </c>
      <c r="O687" s="46">
        <v>0</v>
      </c>
      <c r="P687" s="8">
        <v>0</v>
      </c>
      <c r="Q687" s="8">
        <v>0</v>
      </c>
      <c r="R687" s="9">
        <v>0</v>
      </c>
      <c r="S687" s="10">
        <f t="shared" ref="S687" si="2708">SUM(O687:O687)*M686</f>
        <v>0</v>
      </c>
      <c r="T687" s="10">
        <f t="shared" ref="T687" si="2709">SUM(P687:P687)*M686</f>
        <v>0</v>
      </c>
      <c r="U687" s="10">
        <f t="shared" ref="U687" si="2710">SUM(Q687:Q687)*M686</f>
        <v>0</v>
      </c>
      <c r="V687" s="10">
        <f t="shared" ref="V687" si="2711">SUM(R687:R687)*M686</f>
        <v>0</v>
      </c>
      <c r="W687" s="11">
        <f t="shared" si="2670"/>
        <v>0</v>
      </c>
      <c r="X687" s="117"/>
      <c r="Y687" s="119"/>
      <c r="Z687" s="121"/>
      <c r="AA687" s="123"/>
      <c r="AB687" s="117"/>
      <c r="AC687" s="341"/>
      <c r="AD687" s="344"/>
      <c r="AE687" s="103"/>
      <c r="AF687" s="102"/>
      <c r="AG687" s="102"/>
      <c r="AH687" s="312"/>
      <c r="AI687" s="333"/>
    </row>
    <row r="688" spans="1:35" ht="30" customHeight="1" x14ac:dyDescent="0.2">
      <c r="A688" s="411"/>
      <c r="B688" s="312"/>
      <c r="C688" s="126"/>
      <c r="D688" s="109"/>
      <c r="E688" s="128"/>
      <c r="F688" s="360"/>
      <c r="G688" s="405"/>
      <c r="H688" s="408"/>
      <c r="I688" s="353" t="s">
        <v>159</v>
      </c>
      <c r="J688" s="353" t="s">
        <v>160</v>
      </c>
      <c r="K688" s="353"/>
      <c r="L688" s="397" t="s">
        <v>960</v>
      </c>
      <c r="M688" s="387">
        <v>0.1</v>
      </c>
      <c r="N688" s="40" t="s">
        <v>32</v>
      </c>
      <c r="O688" s="43">
        <v>0.1</v>
      </c>
      <c r="P688" s="44">
        <v>0.5</v>
      </c>
      <c r="Q688" s="44">
        <v>0.8</v>
      </c>
      <c r="R688" s="45">
        <v>1</v>
      </c>
      <c r="S688" s="5">
        <f t="shared" ref="S688" si="2712">SUM(O688:O688)*M688</f>
        <v>1.0000000000000002E-2</v>
      </c>
      <c r="T688" s="5">
        <f t="shared" ref="T688" si="2713">SUM(P688:P688)*M688</f>
        <v>0.05</v>
      </c>
      <c r="U688" s="5">
        <f t="shared" ref="U688" si="2714">SUM(Q688:Q688)*M688</f>
        <v>8.0000000000000016E-2</v>
      </c>
      <c r="V688" s="5">
        <f t="shared" ref="V688" si="2715">SUM(R688:R688)*M688</f>
        <v>0.1</v>
      </c>
      <c r="W688" s="6">
        <f t="shared" si="2670"/>
        <v>0.1</v>
      </c>
      <c r="X688" s="117"/>
      <c r="Y688" s="119"/>
      <c r="Z688" s="121"/>
      <c r="AA688" s="123"/>
      <c r="AB688" s="117"/>
      <c r="AC688" s="341"/>
      <c r="AD688" s="344"/>
      <c r="AE688" s="101" t="str">
        <f t="shared" ref="AE688" si="2716">+IF(P689&gt;P688,"SUPERADA",IF(P689=P688,"EQUILIBRADA",IF(P689&lt;P688,"PARA MEJORAR")))</f>
        <v>PARA MEJORAR</v>
      </c>
      <c r="AF688" s="102"/>
      <c r="AG688" s="102"/>
      <c r="AH688" s="312"/>
      <c r="AI688" s="333"/>
    </row>
    <row r="689" spans="1:35" ht="30" customHeight="1" thickBot="1" x14ac:dyDescent="0.25">
      <c r="A689" s="411"/>
      <c r="B689" s="312"/>
      <c r="C689" s="126"/>
      <c r="D689" s="109"/>
      <c r="E689" s="128"/>
      <c r="F689" s="360"/>
      <c r="G689" s="405"/>
      <c r="H689" s="408"/>
      <c r="I689" s="353"/>
      <c r="J689" s="353"/>
      <c r="K689" s="353"/>
      <c r="L689" s="397"/>
      <c r="M689" s="387"/>
      <c r="N689" s="41" t="s">
        <v>34</v>
      </c>
      <c r="O689" s="46">
        <v>0</v>
      </c>
      <c r="P689" s="8">
        <v>0</v>
      </c>
      <c r="Q689" s="8">
        <v>0</v>
      </c>
      <c r="R689" s="9">
        <v>0</v>
      </c>
      <c r="S689" s="10">
        <f t="shared" ref="S689" si="2717">SUM(O689:O689)*M688</f>
        <v>0</v>
      </c>
      <c r="T689" s="10">
        <f t="shared" ref="T689" si="2718">SUM(P689:P689)*M688</f>
        <v>0</v>
      </c>
      <c r="U689" s="10">
        <f t="shared" ref="U689" si="2719">SUM(Q689:Q689)*M688</f>
        <v>0</v>
      </c>
      <c r="V689" s="10">
        <f t="shared" ref="V689" si="2720">SUM(R689:R689)*M688</f>
        <v>0</v>
      </c>
      <c r="W689" s="11">
        <f t="shared" si="2670"/>
        <v>0</v>
      </c>
      <c r="X689" s="117"/>
      <c r="Y689" s="119"/>
      <c r="Z689" s="121"/>
      <c r="AA689" s="123"/>
      <c r="AB689" s="117"/>
      <c r="AC689" s="341"/>
      <c r="AD689" s="344"/>
      <c r="AE689" s="103"/>
      <c r="AF689" s="102"/>
      <c r="AG689" s="102"/>
      <c r="AH689" s="312"/>
      <c r="AI689" s="333"/>
    </row>
    <row r="690" spans="1:35" ht="30" customHeight="1" x14ac:dyDescent="0.2">
      <c r="A690" s="411"/>
      <c r="B690" s="312"/>
      <c r="C690" s="126"/>
      <c r="D690" s="109"/>
      <c r="E690" s="128"/>
      <c r="F690" s="360"/>
      <c r="G690" s="405"/>
      <c r="H690" s="408"/>
      <c r="I690" s="353"/>
      <c r="J690" s="353"/>
      <c r="K690" s="353"/>
      <c r="L690" s="397" t="s">
        <v>961</v>
      </c>
      <c r="M690" s="387">
        <v>0.1</v>
      </c>
      <c r="N690" s="40" t="s">
        <v>32</v>
      </c>
      <c r="O690" s="43">
        <v>0.15</v>
      </c>
      <c r="P690" s="44">
        <v>0.5</v>
      </c>
      <c r="Q690" s="44">
        <v>0.75</v>
      </c>
      <c r="R690" s="45">
        <v>1</v>
      </c>
      <c r="S690" s="5">
        <f t="shared" ref="S690" si="2721">SUM(O690:O690)*M690</f>
        <v>1.4999999999999999E-2</v>
      </c>
      <c r="T690" s="5">
        <f t="shared" ref="T690" si="2722">SUM(P690:P690)*M690</f>
        <v>0.05</v>
      </c>
      <c r="U690" s="5">
        <f t="shared" ref="U690" si="2723">SUM(Q690:Q690)*M690</f>
        <v>7.5000000000000011E-2</v>
      </c>
      <c r="V690" s="5">
        <f t="shared" ref="V690" si="2724">SUM(R690:R690)*M690</f>
        <v>0.1</v>
      </c>
      <c r="W690" s="6">
        <f t="shared" si="2670"/>
        <v>0.1</v>
      </c>
      <c r="X690" s="117"/>
      <c r="Y690" s="119"/>
      <c r="Z690" s="121"/>
      <c r="AA690" s="123"/>
      <c r="AB690" s="117"/>
      <c r="AC690" s="341"/>
      <c r="AD690" s="344"/>
      <c r="AE690" s="101" t="str">
        <f t="shared" ref="AE690" si="2725">+IF(P691&gt;P690,"SUPERADA",IF(P691=P690,"EQUILIBRADA",IF(P691&lt;P690,"PARA MEJORAR")))</f>
        <v>PARA MEJORAR</v>
      </c>
      <c r="AF690" s="102"/>
      <c r="AG690" s="102"/>
      <c r="AH690" s="312"/>
      <c r="AI690" s="333"/>
    </row>
    <row r="691" spans="1:35" ht="30" customHeight="1" thickBot="1" x14ac:dyDescent="0.25">
      <c r="A691" s="411"/>
      <c r="B691" s="312"/>
      <c r="C691" s="126"/>
      <c r="D691" s="109"/>
      <c r="E691" s="128"/>
      <c r="F691" s="360"/>
      <c r="G691" s="405"/>
      <c r="H691" s="408"/>
      <c r="I691" s="353"/>
      <c r="J691" s="353"/>
      <c r="K691" s="353"/>
      <c r="L691" s="397"/>
      <c r="M691" s="387"/>
      <c r="N691" s="41" t="s">
        <v>34</v>
      </c>
      <c r="O691" s="46">
        <v>0</v>
      </c>
      <c r="P691" s="8">
        <v>0</v>
      </c>
      <c r="Q691" s="8">
        <v>0</v>
      </c>
      <c r="R691" s="9">
        <v>0</v>
      </c>
      <c r="S691" s="10">
        <f t="shared" ref="S691" si="2726">SUM(O691:O691)*M690</f>
        <v>0</v>
      </c>
      <c r="T691" s="10">
        <f t="shared" ref="T691" si="2727">SUM(P691:P691)*M690</f>
        <v>0</v>
      </c>
      <c r="U691" s="10">
        <f t="shared" ref="U691" si="2728">SUM(Q691:Q691)*M690</f>
        <v>0</v>
      </c>
      <c r="V691" s="10">
        <f t="shared" ref="V691" si="2729">SUM(R691:R691)*M690</f>
        <v>0</v>
      </c>
      <c r="W691" s="11">
        <f t="shared" si="2670"/>
        <v>0</v>
      </c>
      <c r="X691" s="117"/>
      <c r="Y691" s="119"/>
      <c r="Z691" s="121"/>
      <c r="AA691" s="123"/>
      <c r="AB691" s="117"/>
      <c r="AC691" s="341"/>
      <c r="AD691" s="344"/>
      <c r="AE691" s="103"/>
      <c r="AF691" s="102"/>
      <c r="AG691" s="102"/>
      <c r="AH691" s="312"/>
      <c r="AI691" s="333"/>
    </row>
    <row r="692" spans="1:35" ht="30" customHeight="1" x14ac:dyDescent="0.2">
      <c r="A692" s="411"/>
      <c r="B692" s="312"/>
      <c r="C692" s="126"/>
      <c r="D692" s="109"/>
      <c r="E692" s="128"/>
      <c r="F692" s="360"/>
      <c r="G692" s="405"/>
      <c r="H692" s="408"/>
      <c r="I692" s="353"/>
      <c r="J692" s="353"/>
      <c r="K692" s="353"/>
      <c r="L692" s="397" t="s">
        <v>962</v>
      </c>
      <c r="M692" s="387">
        <v>0.1</v>
      </c>
      <c r="N692" s="40" t="s">
        <v>32</v>
      </c>
      <c r="O692" s="43">
        <v>0.1</v>
      </c>
      <c r="P692" s="44">
        <v>0.5</v>
      </c>
      <c r="Q692" s="44">
        <v>0.8</v>
      </c>
      <c r="R692" s="45">
        <v>1</v>
      </c>
      <c r="S692" s="5">
        <f t="shared" ref="S692" si="2730">SUM(O692:O692)*M692</f>
        <v>1.0000000000000002E-2</v>
      </c>
      <c r="T692" s="5">
        <f t="shared" ref="T692" si="2731">SUM(P692:P692)*M692</f>
        <v>0.05</v>
      </c>
      <c r="U692" s="5">
        <f t="shared" ref="U692" si="2732">SUM(Q692:Q692)*M692</f>
        <v>8.0000000000000016E-2</v>
      </c>
      <c r="V692" s="5">
        <f t="shared" ref="V692" si="2733">SUM(R692:R692)*M692</f>
        <v>0.1</v>
      </c>
      <c r="W692" s="6">
        <f t="shared" si="2670"/>
        <v>0.1</v>
      </c>
      <c r="X692" s="117"/>
      <c r="Y692" s="119"/>
      <c r="Z692" s="121"/>
      <c r="AA692" s="123"/>
      <c r="AB692" s="117"/>
      <c r="AC692" s="341"/>
      <c r="AD692" s="344"/>
      <c r="AE692" s="101" t="str">
        <f t="shared" ref="AE692" si="2734">+IF(P693&gt;P692,"SUPERADA",IF(P693=P692,"EQUILIBRADA",IF(P693&lt;P692,"PARA MEJORAR")))</f>
        <v>PARA MEJORAR</v>
      </c>
      <c r="AF692" s="102"/>
      <c r="AG692" s="102"/>
      <c r="AH692" s="312"/>
      <c r="AI692" s="333"/>
    </row>
    <row r="693" spans="1:35" ht="30" customHeight="1" thickBot="1" x14ac:dyDescent="0.25">
      <c r="A693" s="411"/>
      <c r="B693" s="312"/>
      <c r="C693" s="126"/>
      <c r="D693" s="109"/>
      <c r="E693" s="128"/>
      <c r="F693" s="360"/>
      <c r="G693" s="406"/>
      <c r="H693" s="409"/>
      <c r="I693" s="354"/>
      <c r="J693" s="354"/>
      <c r="K693" s="354"/>
      <c r="L693" s="403"/>
      <c r="M693" s="388"/>
      <c r="N693" s="47" t="s">
        <v>34</v>
      </c>
      <c r="O693" s="46">
        <v>0</v>
      </c>
      <c r="P693" s="8">
        <v>0</v>
      </c>
      <c r="Q693" s="8">
        <v>0</v>
      </c>
      <c r="R693" s="9">
        <v>0</v>
      </c>
      <c r="S693" s="10">
        <f t="shared" ref="S693" si="2735">SUM(O693:O693)*M692</f>
        <v>0</v>
      </c>
      <c r="T693" s="10">
        <f t="shared" ref="T693" si="2736">SUM(P693:P693)*M692</f>
        <v>0</v>
      </c>
      <c r="U693" s="10">
        <f t="shared" ref="U693" si="2737">SUM(Q693:Q693)*M692</f>
        <v>0</v>
      </c>
      <c r="V693" s="10">
        <f t="shared" ref="V693" si="2738">SUM(R693:R693)*M692</f>
        <v>0</v>
      </c>
      <c r="W693" s="11">
        <f t="shared" si="2670"/>
        <v>0</v>
      </c>
      <c r="X693" s="118"/>
      <c r="Y693" s="120"/>
      <c r="Z693" s="122"/>
      <c r="AA693" s="124"/>
      <c r="AB693" s="118"/>
      <c r="AC693" s="341"/>
      <c r="AD693" s="370"/>
      <c r="AE693" s="103"/>
      <c r="AF693" s="103"/>
      <c r="AG693" s="102"/>
      <c r="AH693" s="312"/>
      <c r="AI693" s="333"/>
    </row>
    <row r="694" spans="1:35" ht="30" customHeight="1" x14ac:dyDescent="0.2">
      <c r="A694" s="411"/>
      <c r="B694" s="312"/>
      <c r="C694" s="126"/>
      <c r="D694" s="109"/>
      <c r="E694" s="128"/>
      <c r="F694" s="360"/>
      <c r="G694" s="373" t="s">
        <v>118</v>
      </c>
      <c r="H694" s="330"/>
      <c r="I694" s="385" t="s">
        <v>161</v>
      </c>
      <c r="J694" s="385" t="s">
        <v>162</v>
      </c>
      <c r="K694" s="317"/>
      <c r="L694" s="371" t="s">
        <v>163</v>
      </c>
      <c r="M694" s="401">
        <v>0.3</v>
      </c>
      <c r="N694" s="40" t="s">
        <v>32</v>
      </c>
      <c r="O694" s="43">
        <v>0.1</v>
      </c>
      <c r="P694" s="44">
        <v>0.4</v>
      </c>
      <c r="Q694" s="44">
        <v>0.7</v>
      </c>
      <c r="R694" s="45">
        <v>1</v>
      </c>
      <c r="S694" s="5">
        <f t="shared" ref="S694" si="2739">SUM(O694:O694)*M694</f>
        <v>0.03</v>
      </c>
      <c r="T694" s="5">
        <f t="shared" ref="T694" si="2740">SUM(P694:P694)*M694</f>
        <v>0.12</v>
      </c>
      <c r="U694" s="5">
        <f t="shared" ref="U694" si="2741">SUM(Q694:Q694)*M694</f>
        <v>0.21</v>
      </c>
      <c r="V694" s="5">
        <f t="shared" ref="V694" si="2742">SUM(R694:R694)*M694</f>
        <v>0.3</v>
      </c>
      <c r="W694" s="6">
        <f t="shared" si="2670"/>
        <v>0.3</v>
      </c>
      <c r="X694" s="324">
        <f>+S695+S697+S699</f>
        <v>0</v>
      </c>
      <c r="Y694" s="324">
        <f t="shared" ref="Y694:AA694" si="2743">+T695+T697+T699</f>
        <v>0</v>
      </c>
      <c r="Z694" s="325">
        <f t="shared" si="2743"/>
        <v>0</v>
      </c>
      <c r="AA694" s="339">
        <f t="shared" si="2743"/>
        <v>0</v>
      </c>
      <c r="AB694" s="325">
        <f>MAX(X694:AA699)</f>
        <v>0</v>
      </c>
      <c r="AC694" s="341"/>
      <c r="AD694" s="398" t="s">
        <v>43</v>
      </c>
      <c r="AE694" s="101" t="str">
        <f t="shared" ref="AE694" si="2744">+IF(P695&gt;P694,"SUPERADA",IF(P695=P694,"EQUILIBRADA",IF(P695&lt;P694,"PARA MEJORAR")))</f>
        <v>PARA MEJORAR</v>
      </c>
      <c r="AF694" s="101" t="str">
        <f>IF(COUNTIF(AE694:AE695,"PARA MEJORAR")&gt;=1,"PARA MEJORAR","BIEN")</f>
        <v>PARA MEJORAR</v>
      </c>
      <c r="AG694" s="102"/>
      <c r="AH694" s="312"/>
      <c r="AI694" s="333"/>
    </row>
    <row r="695" spans="1:35" ht="30" customHeight="1" thickBot="1" x14ac:dyDescent="0.25">
      <c r="A695" s="411"/>
      <c r="B695" s="312"/>
      <c r="C695" s="126"/>
      <c r="D695" s="109"/>
      <c r="E695" s="128"/>
      <c r="F695" s="360"/>
      <c r="G695" s="374"/>
      <c r="H695" s="331"/>
      <c r="I695" s="115"/>
      <c r="J695" s="115"/>
      <c r="K695" s="318"/>
      <c r="L695" s="111"/>
      <c r="M695" s="402"/>
      <c r="N695" s="41" t="s">
        <v>34</v>
      </c>
      <c r="O695" s="46">
        <v>0</v>
      </c>
      <c r="P695" s="8">
        <v>0</v>
      </c>
      <c r="Q695" s="8">
        <v>0</v>
      </c>
      <c r="R695" s="9">
        <v>0</v>
      </c>
      <c r="S695" s="10">
        <f t="shared" ref="S695" si="2745">SUM(O695:O695)*M694</f>
        <v>0</v>
      </c>
      <c r="T695" s="10">
        <f t="shared" ref="T695" si="2746">SUM(P695:P695)*M694</f>
        <v>0</v>
      </c>
      <c r="U695" s="10">
        <f t="shared" ref="U695" si="2747">SUM(Q695:Q695)*M694</f>
        <v>0</v>
      </c>
      <c r="V695" s="10">
        <f t="shared" ref="V695" si="2748">SUM(R695:R695)*M694</f>
        <v>0</v>
      </c>
      <c r="W695" s="11">
        <f t="shared" si="2670"/>
        <v>0</v>
      </c>
      <c r="X695" s="119"/>
      <c r="Y695" s="119"/>
      <c r="Z695" s="121"/>
      <c r="AA695" s="123"/>
      <c r="AB695" s="121"/>
      <c r="AC695" s="341"/>
      <c r="AD695" s="399"/>
      <c r="AE695" s="103"/>
      <c r="AF695" s="102"/>
      <c r="AG695" s="102"/>
      <c r="AH695" s="312"/>
      <c r="AI695" s="333"/>
    </row>
    <row r="696" spans="1:35" ht="30" customHeight="1" x14ac:dyDescent="0.2">
      <c r="A696" s="411"/>
      <c r="B696" s="312"/>
      <c r="C696" s="126"/>
      <c r="D696" s="109"/>
      <c r="E696" s="128"/>
      <c r="F696" s="360"/>
      <c r="G696" s="374"/>
      <c r="H696" s="331"/>
      <c r="I696" s="115"/>
      <c r="J696" s="115"/>
      <c r="K696" s="318"/>
      <c r="L696" s="111" t="s">
        <v>164</v>
      </c>
      <c r="M696" s="402">
        <v>0.5</v>
      </c>
      <c r="N696" s="40" t="s">
        <v>32</v>
      </c>
      <c r="O696" s="43">
        <v>0.1</v>
      </c>
      <c r="P696" s="44">
        <v>0.4</v>
      </c>
      <c r="Q696" s="44">
        <v>0.7</v>
      </c>
      <c r="R696" s="45">
        <v>1</v>
      </c>
      <c r="S696" s="5">
        <f t="shared" ref="S696" si="2749">SUM(O696:O696)*M696</f>
        <v>0.05</v>
      </c>
      <c r="T696" s="5">
        <f t="shared" ref="T696" si="2750">SUM(P696:P696)*M696</f>
        <v>0.2</v>
      </c>
      <c r="U696" s="5">
        <f t="shared" ref="U696" si="2751">SUM(Q696:Q696)*M696</f>
        <v>0.35</v>
      </c>
      <c r="V696" s="5">
        <f t="shared" ref="V696" si="2752">SUM(R696:R696)*M696</f>
        <v>0.5</v>
      </c>
      <c r="W696" s="6">
        <f t="shared" si="2670"/>
        <v>0.5</v>
      </c>
      <c r="X696" s="119"/>
      <c r="Y696" s="119"/>
      <c r="Z696" s="121"/>
      <c r="AA696" s="123"/>
      <c r="AB696" s="121"/>
      <c r="AC696" s="341"/>
      <c r="AD696" s="398" t="s">
        <v>43</v>
      </c>
      <c r="AE696" s="101" t="str">
        <f t="shared" ref="AE696" si="2753">+IF(P697&gt;P696,"SUPERADA",IF(P697=P696,"EQUILIBRADA",IF(P697&lt;P696,"PARA MEJORAR")))</f>
        <v>PARA MEJORAR</v>
      </c>
      <c r="AF696" s="101" t="str">
        <f>IF(COUNTIF(AE696:AE697,"PARA MEJORAR")&gt;=1,"PARA MEJORAR","BIEN")</f>
        <v>PARA MEJORAR</v>
      </c>
      <c r="AG696" s="102"/>
      <c r="AH696" s="312"/>
      <c r="AI696" s="333"/>
    </row>
    <row r="697" spans="1:35" ht="30" customHeight="1" thickBot="1" x14ac:dyDescent="0.25">
      <c r="A697" s="411"/>
      <c r="B697" s="312"/>
      <c r="C697" s="126"/>
      <c r="D697" s="109"/>
      <c r="E697" s="128"/>
      <c r="F697" s="360"/>
      <c r="G697" s="374"/>
      <c r="H697" s="331"/>
      <c r="I697" s="115"/>
      <c r="J697" s="115"/>
      <c r="K697" s="318"/>
      <c r="L697" s="111"/>
      <c r="M697" s="402"/>
      <c r="N697" s="41" t="s">
        <v>34</v>
      </c>
      <c r="O697" s="46">
        <v>0</v>
      </c>
      <c r="P697" s="8">
        <v>0</v>
      </c>
      <c r="Q697" s="8">
        <v>0</v>
      </c>
      <c r="R697" s="9">
        <v>0</v>
      </c>
      <c r="S697" s="10">
        <f t="shared" ref="S697" si="2754">SUM(O697:O697)*M696</f>
        <v>0</v>
      </c>
      <c r="T697" s="10">
        <f t="shared" ref="T697" si="2755">SUM(P697:P697)*M696</f>
        <v>0</v>
      </c>
      <c r="U697" s="10">
        <f t="shared" ref="U697" si="2756">SUM(Q697:Q697)*M696</f>
        <v>0</v>
      </c>
      <c r="V697" s="10">
        <f t="shared" ref="V697" si="2757">SUM(R697:R697)*M696</f>
        <v>0</v>
      </c>
      <c r="W697" s="11">
        <f t="shared" si="2670"/>
        <v>0</v>
      </c>
      <c r="X697" s="119"/>
      <c r="Y697" s="119"/>
      <c r="Z697" s="121"/>
      <c r="AA697" s="123"/>
      <c r="AB697" s="121"/>
      <c r="AC697" s="341"/>
      <c r="AD697" s="399"/>
      <c r="AE697" s="103"/>
      <c r="AF697" s="102"/>
      <c r="AG697" s="102"/>
      <c r="AH697" s="312"/>
      <c r="AI697" s="333"/>
    </row>
    <row r="698" spans="1:35" ht="30" customHeight="1" x14ac:dyDescent="0.2">
      <c r="A698" s="411"/>
      <c r="B698" s="312"/>
      <c r="C698" s="126"/>
      <c r="D698" s="109"/>
      <c r="E698" s="128"/>
      <c r="F698" s="360"/>
      <c r="G698" s="374"/>
      <c r="H698" s="331"/>
      <c r="I698" s="115"/>
      <c r="J698" s="115"/>
      <c r="K698" s="318"/>
      <c r="L698" s="111" t="s">
        <v>165</v>
      </c>
      <c r="M698" s="402">
        <v>0.2</v>
      </c>
      <c r="N698" s="40" t="s">
        <v>32</v>
      </c>
      <c r="O698" s="43">
        <v>0.1</v>
      </c>
      <c r="P698" s="44">
        <v>0.4</v>
      </c>
      <c r="Q698" s="44">
        <v>0.7</v>
      </c>
      <c r="R698" s="45">
        <v>1</v>
      </c>
      <c r="S698" s="5">
        <f t="shared" ref="S698" si="2758">SUM(O698:O698)*M698</f>
        <v>2.0000000000000004E-2</v>
      </c>
      <c r="T698" s="5">
        <f t="shared" ref="T698" si="2759">SUM(P698:P698)*M698</f>
        <v>8.0000000000000016E-2</v>
      </c>
      <c r="U698" s="5">
        <f t="shared" ref="U698" si="2760">SUM(Q698:Q698)*M698</f>
        <v>0.13999999999999999</v>
      </c>
      <c r="V698" s="5">
        <f t="shared" ref="V698" si="2761">SUM(R698:R698)*M698</f>
        <v>0.2</v>
      </c>
      <c r="W698" s="6">
        <f t="shared" si="2670"/>
        <v>0.2</v>
      </c>
      <c r="X698" s="119"/>
      <c r="Y698" s="119"/>
      <c r="Z698" s="121"/>
      <c r="AA698" s="123"/>
      <c r="AB698" s="121"/>
      <c r="AC698" s="341"/>
      <c r="AD698" s="398" t="s">
        <v>43</v>
      </c>
      <c r="AE698" s="101" t="str">
        <f t="shared" ref="AE698" si="2762">+IF(P699&gt;P698,"SUPERADA",IF(P699=P698,"EQUILIBRADA",IF(P699&lt;P698,"PARA MEJORAR")))</f>
        <v>PARA MEJORAR</v>
      </c>
      <c r="AF698" s="101" t="str">
        <f>IF(COUNTIF(AE698:AE699,"PARA MEJORAR")&gt;=1,"PARA MEJORAR","BIEN")</f>
        <v>PARA MEJORAR</v>
      </c>
      <c r="AG698" s="102"/>
      <c r="AH698" s="312"/>
      <c r="AI698" s="333"/>
    </row>
    <row r="699" spans="1:35" ht="30" customHeight="1" thickBot="1" x14ac:dyDescent="0.25">
      <c r="A699" s="411"/>
      <c r="B699" s="312"/>
      <c r="C699" s="126"/>
      <c r="D699" s="109"/>
      <c r="E699" s="128"/>
      <c r="F699" s="360"/>
      <c r="G699" s="375"/>
      <c r="H699" s="400"/>
      <c r="I699" s="135"/>
      <c r="J699" s="135"/>
      <c r="K699" s="485"/>
      <c r="L699" s="355"/>
      <c r="M699" s="416"/>
      <c r="N699" s="41" t="s">
        <v>34</v>
      </c>
      <c r="O699" s="46">
        <v>0</v>
      </c>
      <c r="P699" s="8">
        <v>0</v>
      </c>
      <c r="Q699" s="8">
        <v>0</v>
      </c>
      <c r="R699" s="9">
        <v>0</v>
      </c>
      <c r="S699" s="10">
        <f t="shared" ref="S699" si="2763">SUM(O699:O699)*M698</f>
        <v>0</v>
      </c>
      <c r="T699" s="10">
        <f t="shared" ref="T699" si="2764">SUM(P699:P699)*M698</f>
        <v>0</v>
      </c>
      <c r="U699" s="10">
        <f t="shared" ref="U699" si="2765">SUM(Q699:Q699)*M698</f>
        <v>0</v>
      </c>
      <c r="V699" s="10">
        <f t="shared" ref="V699" si="2766">SUM(R699:R699)*M698</f>
        <v>0</v>
      </c>
      <c r="W699" s="11">
        <f t="shared" si="2670"/>
        <v>0</v>
      </c>
      <c r="X699" s="120"/>
      <c r="Y699" s="120"/>
      <c r="Z699" s="122"/>
      <c r="AA699" s="124"/>
      <c r="AB699" s="122"/>
      <c r="AC699" s="341"/>
      <c r="AD699" s="399"/>
      <c r="AE699" s="103"/>
      <c r="AF699" s="102"/>
      <c r="AG699" s="102"/>
      <c r="AH699" s="312"/>
      <c r="AI699" s="333"/>
    </row>
    <row r="700" spans="1:35" ht="30" customHeight="1" x14ac:dyDescent="0.2">
      <c r="A700" s="410" t="s">
        <v>66</v>
      </c>
      <c r="B700" s="312"/>
      <c r="C700" s="125"/>
      <c r="D700" s="108" t="s">
        <v>44</v>
      </c>
      <c r="E700" s="127"/>
      <c r="F700" s="398" t="s">
        <v>45</v>
      </c>
      <c r="G700" s="373" t="s">
        <v>69</v>
      </c>
      <c r="H700" s="422"/>
      <c r="I700" s="385" t="s">
        <v>166</v>
      </c>
      <c r="J700" s="385" t="s">
        <v>167</v>
      </c>
      <c r="K700" s="431"/>
      <c r="L700" s="371" t="s">
        <v>168</v>
      </c>
      <c r="M700" s="432">
        <v>0.25</v>
      </c>
      <c r="N700" s="4" t="s">
        <v>32</v>
      </c>
      <c r="O700" s="43">
        <v>0.5</v>
      </c>
      <c r="P700" s="44">
        <v>1</v>
      </c>
      <c r="Q700" s="44">
        <v>1</v>
      </c>
      <c r="R700" s="45">
        <v>1</v>
      </c>
      <c r="S700" s="5">
        <f t="shared" ref="S700" si="2767">SUM(O700:O700)*M700</f>
        <v>0.125</v>
      </c>
      <c r="T700" s="5">
        <f t="shared" ref="T700" si="2768">SUM(P700:P700)*M700</f>
        <v>0.25</v>
      </c>
      <c r="U700" s="5">
        <f t="shared" ref="U700" si="2769">SUM(Q700:Q700)*M700</f>
        <v>0.25</v>
      </c>
      <c r="V700" s="5">
        <f t="shared" ref="V700" si="2770">SUM(R700:R700)*M700</f>
        <v>0.25</v>
      </c>
      <c r="W700" s="6">
        <f t="shared" si="2670"/>
        <v>0.25</v>
      </c>
      <c r="X700" s="323">
        <f>+S701+S703+S707</f>
        <v>0</v>
      </c>
      <c r="Y700" s="324">
        <f t="shared" ref="Y700:AA700" si="2771">+T701+T703+T707</f>
        <v>0</v>
      </c>
      <c r="Z700" s="325">
        <f t="shared" si="2771"/>
        <v>0</v>
      </c>
      <c r="AA700" s="339">
        <f t="shared" si="2771"/>
        <v>0</v>
      </c>
      <c r="AB700" s="323">
        <f>MAX(X700:AA707)</f>
        <v>0</v>
      </c>
      <c r="AC700" s="341"/>
      <c r="AD700" s="433" t="s">
        <v>840</v>
      </c>
      <c r="AE700" s="101" t="str">
        <f t="shared" ref="AE700" si="2772">+IF(P701&gt;P700,"SUPERADA",IF(P701=P700,"EQUILIBRADA",IF(P701&lt;P700,"PARA MEJORAR")))</f>
        <v>PARA MEJORAR</v>
      </c>
      <c r="AF700" s="101" t="str">
        <f>IF(COUNTIF(AE700:AE707,"PARA MEJORAR")&gt;=1,"PARA MEJORAR","BIEN")</f>
        <v>PARA MEJORAR</v>
      </c>
      <c r="AG700" s="101" t="str">
        <f>IF(COUNTIF(AF700:AF707,"PARA MEJORAR")&gt;=1,"PARA MEJORAR","BIEN")</f>
        <v>PARA MEJORAR</v>
      </c>
      <c r="AH700" s="312"/>
      <c r="AI700" s="333"/>
    </row>
    <row r="701" spans="1:35" ht="30" customHeight="1" thickBot="1" x14ac:dyDescent="0.25">
      <c r="A701" s="411"/>
      <c r="B701" s="312"/>
      <c r="C701" s="126"/>
      <c r="D701" s="109"/>
      <c r="E701" s="128"/>
      <c r="F701" s="399"/>
      <c r="G701" s="374"/>
      <c r="H701" s="423"/>
      <c r="I701" s="115"/>
      <c r="J701" s="115"/>
      <c r="K701" s="115"/>
      <c r="L701" s="111"/>
      <c r="M701" s="114"/>
      <c r="N701" s="7" t="s">
        <v>34</v>
      </c>
      <c r="O701" s="46">
        <v>0</v>
      </c>
      <c r="P701" s="8">
        <v>0</v>
      </c>
      <c r="Q701" s="8">
        <v>0</v>
      </c>
      <c r="R701" s="9">
        <v>0</v>
      </c>
      <c r="S701" s="10">
        <f t="shared" ref="S701" si="2773">SUM(O701:O701)*M700</f>
        <v>0</v>
      </c>
      <c r="T701" s="10">
        <f t="shared" ref="T701" si="2774">SUM(P701:P701)*M700</f>
        <v>0</v>
      </c>
      <c r="U701" s="10">
        <f t="shared" ref="U701" si="2775">SUM(Q701:Q701)*M700</f>
        <v>0</v>
      </c>
      <c r="V701" s="10">
        <f t="shared" ref="V701" si="2776">SUM(R701:R701)*M700</f>
        <v>0</v>
      </c>
      <c r="W701" s="11">
        <f t="shared" si="2670"/>
        <v>0</v>
      </c>
      <c r="X701" s="117"/>
      <c r="Y701" s="119"/>
      <c r="Z701" s="121"/>
      <c r="AA701" s="123"/>
      <c r="AB701" s="117"/>
      <c r="AC701" s="341"/>
      <c r="AD701" s="434"/>
      <c r="AE701" s="103"/>
      <c r="AF701" s="102"/>
      <c r="AG701" s="102"/>
      <c r="AH701" s="312"/>
      <c r="AI701" s="333"/>
    </row>
    <row r="702" spans="1:35" ht="30" customHeight="1" x14ac:dyDescent="0.2">
      <c r="A702" s="411"/>
      <c r="B702" s="312"/>
      <c r="C702" s="126"/>
      <c r="D702" s="109"/>
      <c r="E702" s="128"/>
      <c r="F702" s="399"/>
      <c r="G702" s="374"/>
      <c r="H702" s="423"/>
      <c r="I702" s="115"/>
      <c r="J702" s="115"/>
      <c r="K702" s="115"/>
      <c r="L702" s="111" t="s">
        <v>169</v>
      </c>
      <c r="M702" s="114">
        <v>0.25</v>
      </c>
      <c r="N702" s="4" t="s">
        <v>32</v>
      </c>
      <c r="O702" s="43">
        <v>0</v>
      </c>
      <c r="P702" s="44">
        <v>1</v>
      </c>
      <c r="Q702" s="44">
        <v>1</v>
      </c>
      <c r="R702" s="45">
        <v>1</v>
      </c>
      <c r="S702" s="5">
        <f t="shared" ref="S702" si="2777">SUM(O702:O702)*M702</f>
        <v>0</v>
      </c>
      <c r="T702" s="5">
        <f t="shared" ref="T702" si="2778">SUM(P702:P702)*M702</f>
        <v>0.25</v>
      </c>
      <c r="U702" s="5">
        <f t="shared" ref="U702" si="2779">SUM(Q702:Q702)*M702</f>
        <v>0.25</v>
      </c>
      <c r="V702" s="5">
        <f t="shared" ref="V702" si="2780">SUM(R702:R702)*M702</f>
        <v>0.25</v>
      </c>
      <c r="W702" s="6">
        <f t="shared" si="2670"/>
        <v>0.25</v>
      </c>
      <c r="X702" s="117"/>
      <c r="Y702" s="119"/>
      <c r="Z702" s="121"/>
      <c r="AA702" s="123"/>
      <c r="AB702" s="117"/>
      <c r="AC702" s="341"/>
      <c r="AD702" s="434"/>
      <c r="AE702" s="101" t="str">
        <f t="shared" ref="AE702" si="2781">+IF(P703&gt;P702,"SUPERADA",IF(P703=P702,"EQUILIBRADA",IF(P703&lt;P702,"PARA MEJORAR")))</f>
        <v>PARA MEJORAR</v>
      </c>
      <c r="AF702" s="102"/>
      <c r="AG702" s="102"/>
      <c r="AH702" s="312"/>
      <c r="AI702" s="333"/>
    </row>
    <row r="703" spans="1:35" ht="30" customHeight="1" thickBot="1" x14ac:dyDescent="0.25">
      <c r="A703" s="411"/>
      <c r="B703" s="312"/>
      <c r="C703" s="126"/>
      <c r="D703" s="109"/>
      <c r="E703" s="128"/>
      <c r="F703" s="399"/>
      <c r="G703" s="374"/>
      <c r="H703" s="423"/>
      <c r="I703" s="115"/>
      <c r="J703" s="115"/>
      <c r="K703" s="115"/>
      <c r="L703" s="111"/>
      <c r="M703" s="114"/>
      <c r="N703" s="7" t="s">
        <v>34</v>
      </c>
      <c r="O703" s="46">
        <v>0</v>
      </c>
      <c r="P703" s="8">
        <v>0</v>
      </c>
      <c r="Q703" s="8">
        <v>0</v>
      </c>
      <c r="R703" s="9">
        <v>0</v>
      </c>
      <c r="S703" s="10">
        <f t="shared" ref="S703" si="2782">SUM(O703:O703)*M702</f>
        <v>0</v>
      </c>
      <c r="T703" s="10">
        <f t="shared" ref="T703" si="2783">SUM(P703:P703)*M702</f>
        <v>0</v>
      </c>
      <c r="U703" s="10">
        <f t="shared" ref="U703" si="2784">SUM(Q703:Q703)*M702</f>
        <v>0</v>
      </c>
      <c r="V703" s="10">
        <f t="shared" ref="V703" si="2785">SUM(R703:R703)*M702</f>
        <v>0</v>
      </c>
      <c r="W703" s="11">
        <f t="shared" si="2670"/>
        <v>0</v>
      </c>
      <c r="X703" s="117"/>
      <c r="Y703" s="119"/>
      <c r="Z703" s="121"/>
      <c r="AA703" s="123"/>
      <c r="AB703" s="117"/>
      <c r="AC703" s="341"/>
      <c r="AD703" s="434"/>
      <c r="AE703" s="103"/>
      <c r="AF703" s="102"/>
      <c r="AG703" s="102"/>
      <c r="AH703" s="312"/>
      <c r="AI703" s="333"/>
    </row>
    <row r="704" spans="1:35" ht="30" customHeight="1" x14ac:dyDescent="0.2">
      <c r="A704" s="411"/>
      <c r="B704" s="312"/>
      <c r="C704" s="126"/>
      <c r="D704" s="109"/>
      <c r="E704" s="128"/>
      <c r="F704" s="399"/>
      <c r="G704" s="374"/>
      <c r="H704" s="423"/>
      <c r="I704" s="115"/>
      <c r="J704" s="115"/>
      <c r="K704" s="115"/>
      <c r="L704" s="111" t="s">
        <v>170</v>
      </c>
      <c r="M704" s="112">
        <v>0.25</v>
      </c>
      <c r="N704" s="4" t="s">
        <v>32</v>
      </c>
      <c r="O704" s="43">
        <v>0</v>
      </c>
      <c r="P704" s="44">
        <v>0</v>
      </c>
      <c r="Q704" s="44">
        <v>1</v>
      </c>
      <c r="R704" s="45">
        <v>1</v>
      </c>
      <c r="S704" s="5">
        <f t="shared" ref="S704" si="2786">SUM(O704:O704)*M704</f>
        <v>0</v>
      </c>
      <c r="T704" s="5">
        <f t="shared" ref="T704" si="2787">SUM(P704:P704)*M704</f>
        <v>0</v>
      </c>
      <c r="U704" s="5">
        <f t="shared" ref="U704" si="2788">SUM(Q704:Q704)*M704</f>
        <v>0.25</v>
      </c>
      <c r="V704" s="5">
        <f t="shared" ref="V704" si="2789">SUM(R704:R704)*M704</f>
        <v>0.25</v>
      </c>
      <c r="W704" s="6">
        <f t="shared" ref="W704:W705" si="2790">MAX(S704:V704)</f>
        <v>0.25</v>
      </c>
      <c r="X704" s="117"/>
      <c r="Y704" s="119"/>
      <c r="Z704" s="121"/>
      <c r="AA704" s="123"/>
      <c r="AB704" s="117"/>
      <c r="AC704" s="341"/>
      <c r="AD704" s="434"/>
      <c r="AE704" s="101" t="str">
        <f t="shared" ref="AE704" si="2791">+IF(P705&gt;P704,"SUPERADA",IF(P705=P704,"EQUILIBRADA",IF(P705&lt;P704,"PARA MEJORAR")))</f>
        <v>EQUILIBRADA</v>
      </c>
      <c r="AF704" s="102"/>
      <c r="AG704" s="102"/>
      <c r="AH704" s="312"/>
      <c r="AI704" s="333"/>
    </row>
    <row r="705" spans="1:35" ht="30" customHeight="1" thickBot="1" x14ac:dyDescent="0.25">
      <c r="A705" s="411"/>
      <c r="B705" s="312"/>
      <c r="C705" s="126"/>
      <c r="D705" s="109"/>
      <c r="E705" s="128"/>
      <c r="F705" s="399"/>
      <c r="G705" s="374"/>
      <c r="H705" s="423"/>
      <c r="I705" s="115"/>
      <c r="J705" s="115"/>
      <c r="K705" s="115"/>
      <c r="L705" s="111"/>
      <c r="M705" s="112"/>
      <c r="N705" s="18" t="s">
        <v>34</v>
      </c>
      <c r="O705" s="46">
        <v>0</v>
      </c>
      <c r="P705" s="8">
        <v>0</v>
      </c>
      <c r="Q705" s="8">
        <v>0</v>
      </c>
      <c r="R705" s="9">
        <v>0</v>
      </c>
      <c r="S705" s="10">
        <f t="shared" ref="S705" si="2792">SUM(O705:O705)*M704</f>
        <v>0</v>
      </c>
      <c r="T705" s="10">
        <f t="shared" ref="T705" si="2793">SUM(P705:P705)*M704</f>
        <v>0</v>
      </c>
      <c r="U705" s="10">
        <f t="shared" ref="U705" si="2794">SUM(Q705:Q705)*M704</f>
        <v>0</v>
      </c>
      <c r="V705" s="10">
        <f t="shared" ref="V705" si="2795">SUM(R705:R705)*M704</f>
        <v>0</v>
      </c>
      <c r="W705" s="11">
        <f t="shared" si="2790"/>
        <v>0</v>
      </c>
      <c r="X705" s="117"/>
      <c r="Y705" s="119"/>
      <c r="Z705" s="121"/>
      <c r="AA705" s="123"/>
      <c r="AB705" s="117"/>
      <c r="AC705" s="341"/>
      <c r="AD705" s="434"/>
      <c r="AE705" s="103"/>
      <c r="AF705" s="102"/>
      <c r="AG705" s="102"/>
      <c r="AH705" s="312"/>
      <c r="AI705" s="333"/>
    </row>
    <row r="706" spans="1:35" ht="30" customHeight="1" x14ac:dyDescent="0.2">
      <c r="A706" s="411"/>
      <c r="B706" s="312"/>
      <c r="C706" s="126"/>
      <c r="D706" s="109"/>
      <c r="E706" s="128"/>
      <c r="F706" s="399"/>
      <c r="G706" s="374"/>
      <c r="H706" s="423"/>
      <c r="I706" s="115"/>
      <c r="J706" s="115"/>
      <c r="K706" s="115"/>
      <c r="L706" s="352" t="s">
        <v>935</v>
      </c>
      <c r="M706" s="429">
        <v>0.25</v>
      </c>
      <c r="N706" s="4" t="s">
        <v>32</v>
      </c>
      <c r="O706" s="43">
        <v>1</v>
      </c>
      <c r="P706" s="44">
        <v>1</v>
      </c>
      <c r="Q706" s="44">
        <v>1</v>
      </c>
      <c r="R706" s="45">
        <v>1</v>
      </c>
      <c r="S706" s="5">
        <f t="shared" ref="S706" si="2796">SUM(O706:O706)*M706</f>
        <v>0.25</v>
      </c>
      <c r="T706" s="5">
        <f t="shared" ref="T706" si="2797">SUM(P706:P706)*M706</f>
        <v>0.25</v>
      </c>
      <c r="U706" s="5">
        <f t="shared" ref="U706" si="2798">SUM(Q706:Q706)*M706</f>
        <v>0.25</v>
      </c>
      <c r="V706" s="5">
        <f t="shared" ref="V706" si="2799">SUM(R706:R706)*M706</f>
        <v>0.25</v>
      </c>
      <c r="W706" s="6">
        <f t="shared" si="2670"/>
        <v>0.25</v>
      </c>
      <c r="X706" s="117"/>
      <c r="Y706" s="119"/>
      <c r="Z706" s="121"/>
      <c r="AA706" s="123"/>
      <c r="AB706" s="117"/>
      <c r="AC706" s="341"/>
      <c r="AD706" s="434"/>
      <c r="AE706" s="101" t="str">
        <f t="shared" ref="AE706" si="2800">+IF(P707&gt;P706,"SUPERADA",IF(P707=P706,"EQUILIBRADA",IF(P707&lt;P706,"PARA MEJORAR")))</f>
        <v>PARA MEJORAR</v>
      </c>
      <c r="AF706" s="102"/>
      <c r="AG706" s="102"/>
      <c r="AH706" s="312"/>
      <c r="AI706" s="333"/>
    </row>
    <row r="707" spans="1:35" ht="30" customHeight="1" thickBot="1" x14ac:dyDescent="0.25">
      <c r="A707" s="411"/>
      <c r="B707" s="312"/>
      <c r="C707" s="413"/>
      <c r="D707" s="110"/>
      <c r="E707" s="128"/>
      <c r="F707" s="399"/>
      <c r="G707" s="375"/>
      <c r="H707" s="424"/>
      <c r="I707" s="135"/>
      <c r="J707" s="135"/>
      <c r="K707" s="135"/>
      <c r="L707" s="355"/>
      <c r="M707" s="364"/>
      <c r="N707" s="18" t="s">
        <v>34</v>
      </c>
      <c r="O707" s="46">
        <v>0</v>
      </c>
      <c r="P707" s="8">
        <v>0</v>
      </c>
      <c r="Q707" s="8">
        <v>0</v>
      </c>
      <c r="R707" s="9">
        <v>0</v>
      </c>
      <c r="S707" s="10">
        <f t="shared" ref="S707" si="2801">SUM(O707:O707)*M706</f>
        <v>0</v>
      </c>
      <c r="T707" s="10">
        <f t="shared" ref="T707" si="2802">SUM(P707:P707)*M706</f>
        <v>0</v>
      </c>
      <c r="U707" s="10">
        <f t="shared" ref="U707" si="2803">SUM(Q707:Q707)*M706</f>
        <v>0</v>
      </c>
      <c r="V707" s="10">
        <f t="shared" ref="V707" si="2804">SUM(R707:R707)*M706</f>
        <v>0</v>
      </c>
      <c r="W707" s="11">
        <f t="shared" si="2670"/>
        <v>0</v>
      </c>
      <c r="X707" s="118"/>
      <c r="Y707" s="120"/>
      <c r="Z707" s="122"/>
      <c r="AA707" s="124"/>
      <c r="AB707" s="118"/>
      <c r="AC707" s="341"/>
      <c r="AD707" s="434"/>
      <c r="AE707" s="103"/>
      <c r="AF707" s="103"/>
      <c r="AG707" s="103"/>
      <c r="AH707" s="312"/>
      <c r="AI707" s="333"/>
    </row>
    <row r="708" spans="1:35" ht="30" customHeight="1" x14ac:dyDescent="0.2">
      <c r="A708" s="411"/>
      <c r="B708" s="312"/>
      <c r="C708" s="125"/>
      <c r="D708" s="108" t="s">
        <v>46</v>
      </c>
      <c r="E708" s="128"/>
      <c r="F708" s="399"/>
      <c r="G708" s="417" t="s">
        <v>171</v>
      </c>
      <c r="H708" s="420"/>
      <c r="I708" s="141" t="s">
        <v>172</v>
      </c>
      <c r="J708" s="425" t="s">
        <v>78</v>
      </c>
      <c r="K708" s="427"/>
      <c r="L708" s="428" t="s">
        <v>173</v>
      </c>
      <c r="M708" s="429">
        <v>0.5</v>
      </c>
      <c r="N708" s="49" t="s">
        <v>32</v>
      </c>
      <c r="O708" s="43">
        <v>0</v>
      </c>
      <c r="P708" s="44">
        <v>1</v>
      </c>
      <c r="Q708" s="44">
        <v>1</v>
      </c>
      <c r="R708" s="45">
        <v>1</v>
      </c>
      <c r="S708" s="5">
        <f t="shared" ref="S708" si="2805">SUM(O708:O708)*M708</f>
        <v>0</v>
      </c>
      <c r="T708" s="5">
        <f t="shared" ref="T708" si="2806">SUM(P708:P708)*M708</f>
        <v>0.5</v>
      </c>
      <c r="U708" s="5">
        <f t="shared" ref="U708" si="2807">SUM(Q708:Q708)*M708</f>
        <v>0.5</v>
      </c>
      <c r="V708" s="5">
        <f t="shared" ref="V708" si="2808">SUM(R708:R708)*M708</f>
        <v>0.5</v>
      </c>
      <c r="W708" s="6">
        <f t="shared" si="2670"/>
        <v>0.5</v>
      </c>
      <c r="X708" s="117">
        <f>+S709+S711+S713</f>
        <v>0</v>
      </c>
      <c r="Y708" s="119">
        <f t="shared" ref="Y708:AA708" si="2809">+T709+T711+T713</f>
        <v>0</v>
      </c>
      <c r="Z708" s="121">
        <f t="shared" si="2809"/>
        <v>0</v>
      </c>
      <c r="AA708" s="123">
        <f t="shared" si="2809"/>
        <v>0</v>
      </c>
      <c r="AB708" s="117">
        <f>MAX(X708:AA713)</f>
        <v>0</v>
      </c>
      <c r="AC708" s="341"/>
      <c r="AD708" s="434"/>
      <c r="AE708" s="101" t="str">
        <f t="shared" ref="AE708" si="2810">+IF(P709&gt;P708,"SUPERADA",IF(P709=P708,"EQUILIBRADA",IF(P709&lt;P708,"PARA MEJORAR")))</f>
        <v>PARA MEJORAR</v>
      </c>
      <c r="AF708" s="101" t="str">
        <f>IF(COUNTIF(AE708:AE713,"PARA MEJORAR")&gt;=1,"PARA MEJORAR","BIEN")</f>
        <v>PARA MEJORAR</v>
      </c>
      <c r="AG708" s="101" t="str">
        <f>IF(COUNTIF(AF708:AF713,"PARA MEJORAR")&gt;=1,"PARA MEJORAR","BIEN")</f>
        <v>PARA MEJORAR</v>
      </c>
      <c r="AH708" s="312"/>
      <c r="AI708" s="333"/>
    </row>
    <row r="709" spans="1:35" ht="30" customHeight="1" thickBot="1" x14ac:dyDescent="0.25">
      <c r="A709" s="411"/>
      <c r="B709" s="312"/>
      <c r="C709" s="126"/>
      <c r="D709" s="109"/>
      <c r="E709" s="128"/>
      <c r="F709" s="399"/>
      <c r="G709" s="418"/>
      <c r="H709" s="104"/>
      <c r="I709" s="115"/>
      <c r="J709" s="353"/>
      <c r="K709" s="115"/>
      <c r="L709" s="397"/>
      <c r="M709" s="114"/>
      <c r="N709" s="7" t="s">
        <v>34</v>
      </c>
      <c r="O709" s="46">
        <v>0</v>
      </c>
      <c r="P709" s="8">
        <v>0</v>
      </c>
      <c r="Q709" s="8">
        <v>0</v>
      </c>
      <c r="R709" s="9">
        <v>0</v>
      </c>
      <c r="S709" s="10">
        <f t="shared" ref="S709" si="2811">SUM(O709:O709)*M708</f>
        <v>0</v>
      </c>
      <c r="T709" s="10">
        <f t="shared" ref="T709" si="2812">SUM(P709:P709)*M708</f>
        <v>0</v>
      </c>
      <c r="U709" s="10">
        <f t="shared" ref="U709" si="2813">SUM(Q709:Q709)*M708</f>
        <v>0</v>
      </c>
      <c r="V709" s="10">
        <f t="shared" ref="V709" si="2814">SUM(R709:R709)*M708</f>
        <v>0</v>
      </c>
      <c r="W709" s="11">
        <f t="shared" si="2670"/>
        <v>0</v>
      </c>
      <c r="X709" s="117"/>
      <c r="Y709" s="119"/>
      <c r="Z709" s="121"/>
      <c r="AA709" s="123"/>
      <c r="AB709" s="117"/>
      <c r="AC709" s="341"/>
      <c r="AD709" s="434"/>
      <c r="AE709" s="103"/>
      <c r="AF709" s="102"/>
      <c r="AG709" s="102"/>
      <c r="AH709" s="312"/>
      <c r="AI709" s="333"/>
    </row>
    <row r="710" spans="1:35" ht="30" customHeight="1" x14ac:dyDescent="0.2">
      <c r="A710" s="411"/>
      <c r="B710" s="312"/>
      <c r="C710" s="126"/>
      <c r="D710" s="109"/>
      <c r="E710" s="128"/>
      <c r="F710" s="399"/>
      <c r="G710" s="418"/>
      <c r="H710" s="104"/>
      <c r="I710" s="115"/>
      <c r="J710" s="353"/>
      <c r="K710" s="115"/>
      <c r="L710" s="397" t="s">
        <v>174</v>
      </c>
      <c r="M710" s="369">
        <v>0.25</v>
      </c>
      <c r="N710" s="4" t="s">
        <v>32</v>
      </c>
      <c r="O710" s="43">
        <v>0</v>
      </c>
      <c r="P710" s="44">
        <v>0</v>
      </c>
      <c r="Q710" s="44">
        <v>0</v>
      </c>
      <c r="R710" s="45">
        <v>1</v>
      </c>
      <c r="S710" s="5">
        <f t="shared" ref="S710" si="2815">SUM(O710:O710)*M710</f>
        <v>0</v>
      </c>
      <c r="T710" s="5">
        <f t="shared" ref="T710" si="2816">SUM(P710:P710)*M710</f>
        <v>0</v>
      </c>
      <c r="U710" s="5">
        <f t="shared" ref="U710" si="2817">SUM(Q710:Q710)*M710</f>
        <v>0</v>
      </c>
      <c r="V710" s="5">
        <f t="shared" ref="V710" si="2818">SUM(R710:R710)*M710</f>
        <v>0.25</v>
      </c>
      <c r="W710" s="6">
        <f t="shared" si="2670"/>
        <v>0.25</v>
      </c>
      <c r="X710" s="117"/>
      <c r="Y710" s="119"/>
      <c r="Z710" s="121"/>
      <c r="AA710" s="123"/>
      <c r="AB710" s="117"/>
      <c r="AC710" s="341"/>
      <c r="AD710" s="434"/>
      <c r="AE710" s="101" t="str">
        <f t="shared" ref="AE710" si="2819">+IF(P711&gt;P710,"SUPERADA",IF(P711=P710,"EQUILIBRADA",IF(P711&lt;P710,"PARA MEJORAR")))</f>
        <v>EQUILIBRADA</v>
      </c>
      <c r="AF710" s="102"/>
      <c r="AG710" s="102"/>
      <c r="AH710" s="312"/>
      <c r="AI710" s="333"/>
    </row>
    <row r="711" spans="1:35" ht="30" customHeight="1" thickBot="1" x14ac:dyDescent="0.25">
      <c r="A711" s="411"/>
      <c r="B711" s="312"/>
      <c r="C711" s="126"/>
      <c r="D711" s="109"/>
      <c r="E711" s="128"/>
      <c r="F711" s="399"/>
      <c r="G711" s="418"/>
      <c r="H711" s="104"/>
      <c r="I711" s="115"/>
      <c r="J711" s="353"/>
      <c r="K711" s="115"/>
      <c r="L711" s="397"/>
      <c r="M711" s="369"/>
      <c r="N711" s="7" t="s">
        <v>34</v>
      </c>
      <c r="O711" s="46">
        <v>0</v>
      </c>
      <c r="P711" s="8">
        <v>0</v>
      </c>
      <c r="Q711" s="8">
        <v>0</v>
      </c>
      <c r="R711" s="9">
        <v>0</v>
      </c>
      <c r="S711" s="10">
        <f t="shared" ref="S711" si="2820">SUM(O711:O711)*M710</f>
        <v>0</v>
      </c>
      <c r="T711" s="10">
        <f t="shared" ref="T711" si="2821">SUM(P711:P711)*M710</f>
        <v>0</v>
      </c>
      <c r="U711" s="10">
        <f t="shared" ref="U711" si="2822">SUM(Q711:Q711)*M710</f>
        <v>0</v>
      </c>
      <c r="V711" s="10">
        <f t="shared" ref="V711" si="2823">SUM(R711:R711)*M710</f>
        <v>0</v>
      </c>
      <c r="W711" s="11">
        <f t="shared" si="2670"/>
        <v>0</v>
      </c>
      <c r="X711" s="117"/>
      <c r="Y711" s="119"/>
      <c r="Z711" s="121"/>
      <c r="AA711" s="123"/>
      <c r="AB711" s="117"/>
      <c r="AC711" s="341"/>
      <c r="AD711" s="434"/>
      <c r="AE711" s="103"/>
      <c r="AF711" s="102"/>
      <c r="AG711" s="102"/>
      <c r="AH711" s="312"/>
      <c r="AI711" s="333"/>
    </row>
    <row r="712" spans="1:35" ht="30" customHeight="1" x14ac:dyDescent="0.2">
      <c r="A712" s="411"/>
      <c r="B712" s="312"/>
      <c r="C712" s="126"/>
      <c r="D712" s="109"/>
      <c r="E712" s="128"/>
      <c r="F712" s="399"/>
      <c r="G712" s="418"/>
      <c r="H712" s="104"/>
      <c r="I712" s="115"/>
      <c r="J712" s="353"/>
      <c r="K712" s="115"/>
      <c r="L712" s="397" t="s">
        <v>175</v>
      </c>
      <c r="M712" s="369">
        <v>0.25</v>
      </c>
      <c r="N712" s="4" t="s">
        <v>32</v>
      </c>
      <c r="O712" s="43">
        <v>0</v>
      </c>
      <c r="P712" s="44">
        <v>0</v>
      </c>
      <c r="Q712" s="44">
        <v>0</v>
      </c>
      <c r="R712" s="45">
        <v>1</v>
      </c>
      <c r="S712" s="5">
        <f t="shared" ref="S712" si="2824">SUM(O712:O712)*M712</f>
        <v>0</v>
      </c>
      <c r="T712" s="5">
        <f t="shared" ref="T712" si="2825">SUM(P712:P712)*M712</f>
        <v>0</v>
      </c>
      <c r="U712" s="5">
        <f t="shared" ref="U712" si="2826">SUM(Q712:Q712)*M712</f>
        <v>0</v>
      </c>
      <c r="V712" s="5">
        <f t="shared" ref="V712" si="2827">SUM(R712:R712)*M712</f>
        <v>0.25</v>
      </c>
      <c r="W712" s="6">
        <f t="shared" si="2670"/>
        <v>0.25</v>
      </c>
      <c r="X712" s="117"/>
      <c r="Y712" s="119"/>
      <c r="Z712" s="121"/>
      <c r="AA712" s="123"/>
      <c r="AB712" s="117"/>
      <c r="AC712" s="341"/>
      <c r="AD712" s="434"/>
      <c r="AE712" s="101" t="str">
        <f t="shared" ref="AE712" si="2828">+IF(P713&gt;P712,"SUPERADA",IF(P713=P712,"EQUILIBRADA",IF(P713&lt;P712,"PARA MEJORAR")))</f>
        <v>EQUILIBRADA</v>
      </c>
      <c r="AF712" s="102"/>
      <c r="AG712" s="102"/>
      <c r="AH712" s="312"/>
      <c r="AI712" s="333"/>
    </row>
    <row r="713" spans="1:35" ht="30" customHeight="1" thickBot="1" x14ac:dyDescent="0.25">
      <c r="A713" s="411"/>
      <c r="B713" s="312"/>
      <c r="C713" s="413"/>
      <c r="D713" s="110"/>
      <c r="E713" s="128"/>
      <c r="F713" s="399"/>
      <c r="G713" s="419"/>
      <c r="H713" s="421"/>
      <c r="I713" s="132"/>
      <c r="J713" s="426"/>
      <c r="K713" s="132"/>
      <c r="L713" s="430"/>
      <c r="M713" s="386"/>
      <c r="N713" s="7" t="s">
        <v>34</v>
      </c>
      <c r="O713" s="46">
        <v>0</v>
      </c>
      <c r="P713" s="8">
        <v>0</v>
      </c>
      <c r="Q713" s="8">
        <v>0</v>
      </c>
      <c r="R713" s="9">
        <v>0</v>
      </c>
      <c r="S713" s="10">
        <f t="shared" ref="S713" si="2829">SUM(O713:O713)*M712</f>
        <v>0</v>
      </c>
      <c r="T713" s="10">
        <f t="shared" ref="T713" si="2830">SUM(P713:P713)*M712</f>
        <v>0</v>
      </c>
      <c r="U713" s="10">
        <f t="shared" ref="U713" si="2831">SUM(Q713:Q713)*M712</f>
        <v>0</v>
      </c>
      <c r="V713" s="10">
        <f t="shared" ref="V713" si="2832">SUM(R713:R713)*M712</f>
        <v>0</v>
      </c>
      <c r="W713" s="11">
        <f t="shared" si="2670"/>
        <v>0</v>
      </c>
      <c r="X713" s="118"/>
      <c r="Y713" s="120"/>
      <c r="Z713" s="122"/>
      <c r="AA713" s="124"/>
      <c r="AB713" s="118"/>
      <c r="AC713" s="341"/>
      <c r="AD713" s="434"/>
      <c r="AE713" s="103"/>
      <c r="AF713" s="103"/>
      <c r="AG713" s="103"/>
      <c r="AH713" s="312"/>
      <c r="AI713" s="333"/>
    </row>
    <row r="714" spans="1:35" ht="30" customHeight="1" x14ac:dyDescent="0.2">
      <c r="A714" s="411"/>
      <c r="B714" s="312"/>
      <c r="C714" s="125"/>
      <c r="D714" s="108" t="s">
        <v>47</v>
      </c>
      <c r="E714" s="128"/>
      <c r="F714" s="399"/>
      <c r="G714" s="435" t="s">
        <v>176</v>
      </c>
      <c r="H714" s="376"/>
      <c r="I714" s="385" t="s">
        <v>177</v>
      </c>
      <c r="J714" s="437" t="s">
        <v>178</v>
      </c>
      <c r="K714" s="431"/>
      <c r="L714" s="440" t="s">
        <v>179</v>
      </c>
      <c r="M714" s="350">
        <v>0.25</v>
      </c>
      <c r="N714" s="4" t="s">
        <v>32</v>
      </c>
      <c r="O714" s="43">
        <v>0.5</v>
      </c>
      <c r="P714" s="44">
        <v>1</v>
      </c>
      <c r="Q714" s="44">
        <v>1</v>
      </c>
      <c r="R714" s="45">
        <v>1</v>
      </c>
      <c r="S714" s="5">
        <f t="shared" ref="S714" si="2833">SUM(O714:O714)*M714</f>
        <v>0.125</v>
      </c>
      <c r="T714" s="5">
        <f t="shared" ref="T714" si="2834">SUM(P714:P714)*M714</f>
        <v>0.25</v>
      </c>
      <c r="U714" s="5">
        <f t="shared" ref="U714" si="2835">SUM(Q714:Q714)*M714</f>
        <v>0.25</v>
      </c>
      <c r="V714" s="5">
        <f t="shared" ref="V714" si="2836">SUM(R714:R714)*M714</f>
        <v>0.25</v>
      </c>
      <c r="W714" s="6">
        <f t="shared" si="2670"/>
        <v>0.25</v>
      </c>
      <c r="X714" s="323">
        <f>+S715+S717+S719+S721</f>
        <v>0</v>
      </c>
      <c r="Y714" s="324">
        <f t="shared" ref="Y714:AA714" si="2837">+T715+T717+T719+T721</f>
        <v>0</v>
      </c>
      <c r="Z714" s="325">
        <f t="shared" si="2837"/>
        <v>0</v>
      </c>
      <c r="AA714" s="339">
        <f t="shared" si="2837"/>
        <v>0</v>
      </c>
      <c r="AB714" s="323">
        <f>MAX(X714:AA721)</f>
        <v>0</v>
      </c>
      <c r="AC714" s="341"/>
      <c r="AD714" s="434"/>
      <c r="AE714" s="101" t="str">
        <f t="shared" ref="AE714" si="2838">+IF(P715&gt;P714,"SUPERADA",IF(P715=P714,"EQUILIBRADA",IF(P715&lt;P714,"PARA MEJORAR")))</f>
        <v>PARA MEJORAR</v>
      </c>
      <c r="AF714" s="101" t="str">
        <f>IF(COUNTIF(AE714:AE721,"PARA MEJORAR")&gt;=1,"PARA MEJORAR","BIEN")</f>
        <v>PARA MEJORAR</v>
      </c>
      <c r="AG714" s="101" t="str">
        <f>IF(COUNTIF(AF714:AF721,"PARA MEJORAR")&gt;=1,"PARA MEJORAR","BIEN")</f>
        <v>PARA MEJORAR</v>
      </c>
      <c r="AH714" s="312"/>
      <c r="AI714" s="333"/>
    </row>
    <row r="715" spans="1:35" ht="30" customHeight="1" thickBot="1" x14ac:dyDescent="0.25">
      <c r="A715" s="411"/>
      <c r="B715" s="312"/>
      <c r="C715" s="126"/>
      <c r="D715" s="109"/>
      <c r="E715" s="128"/>
      <c r="F715" s="399"/>
      <c r="G715" s="418"/>
      <c r="H715" s="104"/>
      <c r="I715" s="115"/>
      <c r="J715" s="438"/>
      <c r="K715" s="115"/>
      <c r="L715" s="397"/>
      <c r="M715" s="112"/>
      <c r="N715" s="7" t="s">
        <v>34</v>
      </c>
      <c r="O715" s="46">
        <v>0</v>
      </c>
      <c r="P715" s="8">
        <v>0</v>
      </c>
      <c r="Q715" s="8">
        <v>0</v>
      </c>
      <c r="R715" s="9">
        <v>0</v>
      </c>
      <c r="S715" s="10">
        <f t="shared" ref="S715" si="2839">SUM(O715:O715)*M714</f>
        <v>0</v>
      </c>
      <c r="T715" s="10">
        <f t="shared" ref="T715" si="2840">SUM(P715:P715)*M714</f>
        <v>0</v>
      </c>
      <c r="U715" s="10">
        <f t="shared" ref="U715" si="2841">SUM(Q715:Q715)*M714</f>
        <v>0</v>
      </c>
      <c r="V715" s="10">
        <f t="shared" ref="V715" si="2842">SUM(R715:R715)*M714</f>
        <v>0</v>
      </c>
      <c r="W715" s="11">
        <f t="shared" si="2670"/>
        <v>0</v>
      </c>
      <c r="X715" s="117"/>
      <c r="Y715" s="119"/>
      <c r="Z715" s="121"/>
      <c r="AA715" s="123"/>
      <c r="AB715" s="117"/>
      <c r="AC715" s="341"/>
      <c r="AD715" s="434"/>
      <c r="AE715" s="103"/>
      <c r="AF715" s="102"/>
      <c r="AG715" s="102"/>
      <c r="AH715" s="312"/>
      <c r="AI715" s="333"/>
    </row>
    <row r="716" spans="1:35" ht="30" customHeight="1" x14ac:dyDescent="0.2">
      <c r="A716" s="411"/>
      <c r="B716" s="312"/>
      <c r="C716" s="126"/>
      <c r="D716" s="109"/>
      <c r="E716" s="128"/>
      <c r="F716" s="399"/>
      <c r="G716" s="418"/>
      <c r="H716" s="104"/>
      <c r="I716" s="115"/>
      <c r="J716" s="438"/>
      <c r="K716" s="115"/>
      <c r="L716" s="397" t="s">
        <v>79</v>
      </c>
      <c r="M716" s="112">
        <v>0.25</v>
      </c>
      <c r="N716" s="4" t="s">
        <v>32</v>
      </c>
      <c r="O716" s="43">
        <v>0.5</v>
      </c>
      <c r="P716" s="44">
        <v>1</v>
      </c>
      <c r="Q716" s="44">
        <v>1</v>
      </c>
      <c r="R716" s="45">
        <v>1</v>
      </c>
      <c r="S716" s="5">
        <f t="shared" ref="S716" si="2843">SUM(O716:O716)*M716</f>
        <v>0.125</v>
      </c>
      <c r="T716" s="5">
        <f t="shared" ref="T716" si="2844">SUM(P716:P716)*M716</f>
        <v>0.25</v>
      </c>
      <c r="U716" s="5">
        <f t="shared" ref="U716" si="2845">SUM(Q716:Q716)*M716</f>
        <v>0.25</v>
      </c>
      <c r="V716" s="5">
        <f t="shared" ref="V716" si="2846">SUM(R716:R716)*M716</f>
        <v>0.25</v>
      </c>
      <c r="W716" s="6">
        <f t="shared" si="2670"/>
        <v>0.25</v>
      </c>
      <c r="X716" s="117"/>
      <c r="Y716" s="119"/>
      <c r="Z716" s="121"/>
      <c r="AA716" s="123"/>
      <c r="AB716" s="117"/>
      <c r="AC716" s="341"/>
      <c r="AD716" s="434"/>
      <c r="AE716" s="101" t="str">
        <f t="shared" ref="AE716" si="2847">+IF(P717&gt;P716,"SUPERADA",IF(P717=P716,"EQUILIBRADA",IF(P717&lt;P716,"PARA MEJORAR")))</f>
        <v>PARA MEJORAR</v>
      </c>
      <c r="AF716" s="102"/>
      <c r="AG716" s="102"/>
      <c r="AH716" s="312"/>
      <c r="AI716" s="333"/>
    </row>
    <row r="717" spans="1:35" ht="30" customHeight="1" thickBot="1" x14ac:dyDescent="0.25">
      <c r="A717" s="411"/>
      <c r="B717" s="312"/>
      <c r="C717" s="126"/>
      <c r="D717" s="109"/>
      <c r="E717" s="128"/>
      <c r="F717" s="399"/>
      <c r="G717" s="418"/>
      <c r="H717" s="104"/>
      <c r="I717" s="115"/>
      <c r="J717" s="438"/>
      <c r="K717" s="115"/>
      <c r="L717" s="397"/>
      <c r="M717" s="112"/>
      <c r="N717" s="7" t="s">
        <v>34</v>
      </c>
      <c r="O717" s="46">
        <v>0</v>
      </c>
      <c r="P717" s="8">
        <v>0</v>
      </c>
      <c r="Q717" s="8">
        <v>0</v>
      </c>
      <c r="R717" s="9">
        <v>0</v>
      </c>
      <c r="S717" s="10">
        <f t="shared" ref="S717" si="2848">SUM(O717:O717)*M716</f>
        <v>0</v>
      </c>
      <c r="T717" s="10">
        <f t="shared" ref="T717" si="2849">SUM(P717:P717)*M716</f>
        <v>0</v>
      </c>
      <c r="U717" s="10">
        <f t="shared" ref="U717" si="2850">SUM(Q717:Q717)*M716</f>
        <v>0</v>
      </c>
      <c r="V717" s="10">
        <f t="shared" ref="V717" si="2851">SUM(R717:R717)*M716</f>
        <v>0</v>
      </c>
      <c r="W717" s="11">
        <f t="shared" si="2670"/>
        <v>0</v>
      </c>
      <c r="X717" s="117"/>
      <c r="Y717" s="119"/>
      <c r="Z717" s="121"/>
      <c r="AA717" s="123"/>
      <c r="AB717" s="117"/>
      <c r="AC717" s="341"/>
      <c r="AD717" s="434"/>
      <c r="AE717" s="103"/>
      <c r="AF717" s="102"/>
      <c r="AG717" s="102"/>
      <c r="AH717" s="312"/>
      <c r="AI717" s="333"/>
    </row>
    <row r="718" spans="1:35" ht="30" customHeight="1" x14ac:dyDescent="0.2">
      <c r="A718" s="411"/>
      <c r="B718" s="312"/>
      <c r="C718" s="126"/>
      <c r="D718" s="109"/>
      <c r="E718" s="128"/>
      <c r="F718" s="399"/>
      <c r="G718" s="418"/>
      <c r="H718" s="104"/>
      <c r="I718" s="115"/>
      <c r="J718" s="438"/>
      <c r="K718" s="115"/>
      <c r="L718" s="397" t="s">
        <v>80</v>
      </c>
      <c r="M718" s="112">
        <v>0.25</v>
      </c>
      <c r="N718" s="4" t="s">
        <v>32</v>
      </c>
      <c r="O718" s="43">
        <v>0</v>
      </c>
      <c r="P718" s="44">
        <v>0.5</v>
      </c>
      <c r="Q718" s="44">
        <v>1</v>
      </c>
      <c r="R718" s="45">
        <v>1</v>
      </c>
      <c r="S718" s="5">
        <f t="shared" ref="S718" si="2852">SUM(O718:O718)*M718</f>
        <v>0</v>
      </c>
      <c r="T718" s="5">
        <f t="shared" ref="T718" si="2853">SUM(P718:P718)*M718</f>
        <v>0.125</v>
      </c>
      <c r="U718" s="5">
        <f t="shared" ref="U718" si="2854">SUM(Q718:Q718)*M718</f>
        <v>0.25</v>
      </c>
      <c r="V718" s="5">
        <f t="shared" ref="V718" si="2855">SUM(R718:R718)*M718</f>
        <v>0.25</v>
      </c>
      <c r="W718" s="6">
        <f t="shared" si="2670"/>
        <v>0.25</v>
      </c>
      <c r="X718" s="117"/>
      <c r="Y718" s="119"/>
      <c r="Z718" s="121"/>
      <c r="AA718" s="123"/>
      <c r="AB718" s="117"/>
      <c r="AC718" s="341"/>
      <c r="AD718" s="434"/>
      <c r="AE718" s="101" t="str">
        <f t="shared" ref="AE718" si="2856">+IF(P719&gt;P718,"SUPERADA",IF(P719=P718,"EQUILIBRADA",IF(P719&lt;P718,"PARA MEJORAR")))</f>
        <v>PARA MEJORAR</v>
      </c>
      <c r="AF718" s="102"/>
      <c r="AG718" s="102"/>
      <c r="AH718" s="312"/>
      <c r="AI718" s="333"/>
    </row>
    <row r="719" spans="1:35" ht="30" customHeight="1" thickBot="1" x14ac:dyDescent="0.25">
      <c r="A719" s="411"/>
      <c r="B719" s="312"/>
      <c r="C719" s="126"/>
      <c r="D719" s="109"/>
      <c r="E719" s="128"/>
      <c r="F719" s="399"/>
      <c r="G719" s="418"/>
      <c r="H719" s="104"/>
      <c r="I719" s="115"/>
      <c r="J719" s="438"/>
      <c r="K719" s="115"/>
      <c r="L719" s="397"/>
      <c r="M719" s="112"/>
      <c r="N719" s="7" t="s">
        <v>34</v>
      </c>
      <c r="O719" s="46">
        <v>0</v>
      </c>
      <c r="P719" s="8">
        <v>0</v>
      </c>
      <c r="Q719" s="8">
        <v>0</v>
      </c>
      <c r="R719" s="9">
        <v>0</v>
      </c>
      <c r="S719" s="10">
        <f t="shared" ref="S719" si="2857">SUM(O719:O719)*M718</f>
        <v>0</v>
      </c>
      <c r="T719" s="10">
        <f t="shared" ref="T719" si="2858">SUM(P719:P719)*M718</f>
        <v>0</v>
      </c>
      <c r="U719" s="10">
        <f t="shared" ref="U719" si="2859">SUM(Q719:Q719)*M718</f>
        <v>0</v>
      </c>
      <c r="V719" s="10">
        <f t="shared" ref="V719" si="2860">SUM(R719:R719)*M718</f>
        <v>0</v>
      </c>
      <c r="W719" s="11">
        <f t="shared" si="2670"/>
        <v>0</v>
      </c>
      <c r="X719" s="117"/>
      <c r="Y719" s="119"/>
      <c r="Z719" s="121"/>
      <c r="AA719" s="123"/>
      <c r="AB719" s="117"/>
      <c r="AC719" s="341"/>
      <c r="AD719" s="434"/>
      <c r="AE719" s="103"/>
      <c r="AF719" s="102"/>
      <c r="AG719" s="102"/>
      <c r="AH719" s="312"/>
      <c r="AI719" s="333"/>
    </row>
    <row r="720" spans="1:35" ht="30" customHeight="1" x14ac:dyDescent="0.2">
      <c r="A720" s="411"/>
      <c r="B720" s="312"/>
      <c r="C720" s="126"/>
      <c r="D720" s="109"/>
      <c r="E720" s="128"/>
      <c r="F720" s="399"/>
      <c r="G720" s="418"/>
      <c r="H720" s="104"/>
      <c r="I720" s="115"/>
      <c r="J720" s="438"/>
      <c r="K720" s="115"/>
      <c r="L720" s="397" t="s">
        <v>180</v>
      </c>
      <c r="M720" s="112">
        <v>0.25</v>
      </c>
      <c r="N720" s="4" t="s">
        <v>32</v>
      </c>
      <c r="O720" s="43">
        <v>0</v>
      </c>
      <c r="P720" s="44">
        <v>0.5</v>
      </c>
      <c r="Q720" s="44">
        <v>1</v>
      </c>
      <c r="R720" s="45">
        <v>1</v>
      </c>
      <c r="S720" s="5">
        <f t="shared" ref="S720" si="2861">SUM(O720:O720)*M720</f>
        <v>0</v>
      </c>
      <c r="T720" s="5">
        <f t="shared" ref="T720" si="2862">SUM(P720:P720)*M720</f>
        <v>0.125</v>
      </c>
      <c r="U720" s="5">
        <f t="shared" ref="U720" si="2863">SUM(Q720:Q720)*M720</f>
        <v>0.25</v>
      </c>
      <c r="V720" s="5">
        <f t="shared" ref="V720" si="2864">SUM(R720:R720)*M720</f>
        <v>0.25</v>
      </c>
      <c r="W720" s="6">
        <f t="shared" si="2670"/>
        <v>0.25</v>
      </c>
      <c r="X720" s="117"/>
      <c r="Y720" s="119"/>
      <c r="Z720" s="121"/>
      <c r="AA720" s="123"/>
      <c r="AB720" s="117"/>
      <c r="AC720" s="341"/>
      <c r="AD720" s="434"/>
      <c r="AE720" s="101" t="str">
        <f t="shared" ref="AE720" si="2865">+IF(P721&gt;P720,"SUPERADA",IF(P721=P720,"EQUILIBRADA",IF(P721&lt;P720,"PARA MEJORAR")))</f>
        <v>PARA MEJORAR</v>
      </c>
      <c r="AF720" s="102"/>
      <c r="AG720" s="102"/>
      <c r="AH720" s="312"/>
      <c r="AI720" s="333"/>
    </row>
    <row r="721" spans="1:35" ht="30" customHeight="1" thickBot="1" x14ac:dyDescent="0.25">
      <c r="A721" s="411"/>
      <c r="B721" s="312"/>
      <c r="C721" s="413"/>
      <c r="D721" s="110"/>
      <c r="E721" s="414"/>
      <c r="F721" s="415"/>
      <c r="G721" s="436"/>
      <c r="H721" s="377"/>
      <c r="I721" s="135"/>
      <c r="J721" s="439"/>
      <c r="K721" s="135"/>
      <c r="L721" s="403"/>
      <c r="M721" s="356"/>
      <c r="N721" s="48" t="s">
        <v>34</v>
      </c>
      <c r="O721" s="46">
        <v>0</v>
      </c>
      <c r="P721" s="8">
        <v>0</v>
      </c>
      <c r="Q721" s="8">
        <v>0</v>
      </c>
      <c r="R721" s="9">
        <v>0</v>
      </c>
      <c r="S721" s="10">
        <f t="shared" ref="S721" si="2866">SUM(O721:O721)*M720</f>
        <v>0</v>
      </c>
      <c r="T721" s="10">
        <f t="shared" ref="T721" si="2867">SUM(P721:P721)*M720</f>
        <v>0</v>
      </c>
      <c r="U721" s="10">
        <f t="shared" ref="U721" si="2868">SUM(Q721:Q721)*M720</f>
        <v>0</v>
      </c>
      <c r="V721" s="10">
        <f t="shared" ref="V721" si="2869">SUM(R721:R721)*M720</f>
        <v>0</v>
      </c>
      <c r="W721" s="11">
        <f t="shared" si="2670"/>
        <v>0</v>
      </c>
      <c r="X721" s="118"/>
      <c r="Y721" s="120"/>
      <c r="Z721" s="122"/>
      <c r="AA721" s="124"/>
      <c r="AB721" s="118"/>
      <c r="AC721" s="341"/>
      <c r="AD721" s="434"/>
      <c r="AE721" s="103"/>
      <c r="AF721" s="103"/>
      <c r="AG721" s="103"/>
      <c r="AH721" s="312"/>
      <c r="AI721" s="333"/>
    </row>
    <row r="722" spans="1:35" ht="30" customHeight="1" x14ac:dyDescent="0.2">
      <c r="A722" s="411"/>
      <c r="B722" s="312"/>
      <c r="C722" s="125"/>
      <c r="D722" s="108" t="s">
        <v>48</v>
      </c>
      <c r="E722" s="127"/>
      <c r="F722" s="359" t="s">
        <v>49</v>
      </c>
      <c r="G722" s="326" t="s">
        <v>81</v>
      </c>
      <c r="H722" s="330"/>
      <c r="I722" s="329" t="s">
        <v>82</v>
      </c>
      <c r="J722" s="329" t="s">
        <v>83</v>
      </c>
      <c r="K722" s="317"/>
      <c r="L722" s="351" t="s">
        <v>115</v>
      </c>
      <c r="M722" s="446">
        <v>0.7</v>
      </c>
      <c r="N722" s="4" t="s">
        <v>32</v>
      </c>
      <c r="O722" s="43">
        <v>0.25</v>
      </c>
      <c r="P722" s="44">
        <v>0.5</v>
      </c>
      <c r="Q722" s="44">
        <v>0.75</v>
      </c>
      <c r="R722" s="45">
        <v>1</v>
      </c>
      <c r="S722" s="5">
        <f t="shared" ref="S722" si="2870">SUM(O722:O722)*M722</f>
        <v>0.17499999999999999</v>
      </c>
      <c r="T722" s="5">
        <f t="shared" ref="T722" si="2871">SUM(P722:P722)*M722</f>
        <v>0.35</v>
      </c>
      <c r="U722" s="5">
        <f t="shared" ref="U722" si="2872">SUM(Q722:Q722)*M722</f>
        <v>0.52499999999999991</v>
      </c>
      <c r="V722" s="5">
        <f t="shared" ref="V722" si="2873">SUM(R722:R722)*M722</f>
        <v>0.7</v>
      </c>
      <c r="W722" s="6">
        <f t="shared" si="2670"/>
        <v>0.7</v>
      </c>
      <c r="X722" s="323">
        <f>+S723+S725</f>
        <v>0</v>
      </c>
      <c r="Y722" s="324">
        <f t="shared" ref="Y722:AA722" si="2874">+T723+T725</f>
        <v>0</v>
      </c>
      <c r="Z722" s="325">
        <f t="shared" si="2874"/>
        <v>0</v>
      </c>
      <c r="AA722" s="339">
        <f t="shared" si="2874"/>
        <v>0</v>
      </c>
      <c r="AB722" s="323">
        <f>MAX(X722:AA725)</f>
        <v>0</v>
      </c>
      <c r="AC722" s="341"/>
      <c r="AD722" s="444" t="s">
        <v>50</v>
      </c>
      <c r="AE722" s="101" t="str">
        <f t="shared" ref="AE722" si="2875">+IF(P723&gt;P722,"SUPERADA",IF(P723=P722,"EQUILIBRADA",IF(P723&lt;P722,"PARA MEJORAR")))</f>
        <v>PARA MEJORAR</v>
      </c>
      <c r="AF722" s="101" t="str">
        <f>IF(COUNTIF(AE722:AE725,"PARA MEJORAR")&gt;=1,"PARA MEJORAR","BIEN")</f>
        <v>PARA MEJORAR</v>
      </c>
      <c r="AG722" s="101" t="str">
        <f>IF(COUNTIF(AF722:AF725,"PARA MEJORAR")&gt;=1,"PARA MEJORAR","BIEN")</f>
        <v>PARA MEJORAR</v>
      </c>
      <c r="AH722" s="312"/>
      <c r="AI722" s="333"/>
    </row>
    <row r="723" spans="1:35" ht="30" customHeight="1" thickBot="1" x14ac:dyDescent="0.25">
      <c r="A723" s="411"/>
      <c r="B723" s="312"/>
      <c r="C723" s="126"/>
      <c r="D723" s="109"/>
      <c r="E723" s="128"/>
      <c r="F723" s="360"/>
      <c r="G723" s="130"/>
      <c r="H723" s="331"/>
      <c r="I723" s="133"/>
      <c r="J723" s="133"/>
      <c r="K723" s="392"/>
      <c r="L723" s="352"/>
      <c r="M723" s="447"/>
      <c r="N723" s="7" t="s">
        <v>34</v>
      </c>
      <c r="O723" s="46">
        <v>0</v>
      </c>
      <c r="P723" s="8">
        <v>0</v>
      </c>
      <c r="Q723" s="8">
        <v>0</v>
      </c>
      <c r="R723" s="9">
        <v>0</v>
      </c>
      <c r="S723" s="10">
        <f t="shared" ref="S723" si="2876">SUM(O723:O723)*M722</f>
        <v>0</v>
      </c>
      <c r="T723" s="10">
        <f t="shared" ref="T723" si="2877">SUM(P723:P723)*M722</f>
        <v>0</v>
      </c>
      <c r="U723" s="10">
        <f t="shared" ref="U723" si="2878">SUM(Q723:Q723)*M722</f>
        <v>0</v>
      </c>
      <c r="V723" s="10">
        <f t="shared" ref="V723" si="2879">SUM(R723:R723)*M722</f>
        <v>0</v>
      </c>
      <c r="W723" s="11">
        <f t="shared" si="2670"/>
        <v>0</v>
      </c>
      <c r="X723" s="117"/>
      <c r="Y723" s="119"/>
      <c r="Z723" s="121"/>
      <c r="AA723" s="123"/>
      <c r="AB723" s="117"/>
      <c r="AC723" s="341"/>
      <c r="AD723" s="445"/>
      <c r="AE723" s="103"/>
      <c r="AF723" s="102"/>
      <c r="AG723" s="102"/>
      <c r="AH723" s="312"/>
      <c r="AI723" s="333"/>
    </row>
    <row r="724" spans="1:35" ht="30" customHeight="1" x14ac:dyDescent="0.2">
      <c r="A724" s="411"/>
      <c r="B724" s="312"/>
      <c r="C724" s="126"/>
      <c r="D724" s="109"/>
      <c r="E724" s="128"/>
      <c r="F724" s="360"/>
      <c r="G724" s="130"/>
      <c r="H724" s="331"/>
      <c r="I724" s="133"/>
      <c r="J724" s="133"/>
      <c r="K724" s="392"/>
      <c r="L724" s="361" t="s">
        <v>125</v>
      </c>
      <c r="M724" s="442">
        <v>0.3</v>
      </c>
      <c r="N724" s="4" t="s">
        <v>32</v>
      </c>
      <c r="O724" s="43">
        <v>0.25</v>
      </c>
      <c r="P724" s="44">
        <v>0.5</v>
      </c>
      <c r="Q724" s="44">
        <v>0.75</v>
      </c>
      <c r="R724" s="45">
        <v>1</v>
      </c>
      <c r="S724" s="5">
        <f t="shared" ref="S724" si="2880">SUM(O724:O724)*M724</f>
        <v>7.4999999999999997E-2</v>
      </c>
      <c r="T724" s="5">
        <f t="shared" ref="T724" si="2881">SUM(P724:P724)*M724</f>
        <v>0.15</v>
      </c>
      <c r="U724" s="5">
        <f t="shared" ref="U724" si="2882">SUM(Q724:Q724)*M724</f>
        <v>0.22499999999999998</v>
      </c>
      <c r="V724" s="5">
        <f t="shared" ref="V724" si="2883">SUM(R724:R724)*M724</f>
        <v>0.3</v>
      </c>
      <c r="W724" s="6">
        <f t="shared" si="2670"/>
        <v>0.3</v>
      </c>
      <c r="X724" s="117"/>
      <c r="Y724" s="119"/>
      <c r="Z724" s="121"/>
      <c r="AA724" s="123"/>
      <c r="AB724" s="117"/>
      <c r="AC724" s="341"/>
      <c r="AD724" s="445"/>
      <c r="AE724" s="101" t="str">
        <f t="shared" ref="AE724" si="2884">+IF(P725&gt;P724,"SUPERADA",IF(P725=P724,"EQUILIBRADA",IF(P725&lt;P724,"PARA MEJORAR")))</f>
        <v>PARA MEJORAR</v>
      </c>
      <c r="AF724" s="102"/>
      <c r="AG724" s="102"/>
      <c r="AH724" s="312"/>
      <c r="AI724" s="333"/>
    </row>
    <row r="725" spans="1:35" ht="30" customHeight="1" thickBot="1" x14ac:dyDescent="0.25">
      <c r="A725" s="411"/>
      <c r="B725" s="312"/>
      <c r="C725" s="126"/>
      <c r="D725" s="109"/>
      <c r="E725" s="128"/>
      <c r="F725" s="360"/>
      <c r="G725" s="131"/>
      <c r="H725" s="400"/>
      <c r="I725" s="134"/>
      <c r="J725" s="134"/>
      <c r="K725" s="393"/>
      <c r="L725" s="441"/>
      <c r="M725" s="443"/>
      <c r="N725" s="18" t="s">
        <v>34</v>
      </c>
      <c r="O725" s="46">
        <v>0</v>
      </c>
      <c r="P725" s="8">
        <v>0</v>
      </c>
      <c r="Q725" s="8">
        <v>0</v>
      </c>
      <c r="R725" s="9">
        <v>0</v>
      </c>
      <c r="S725" s="10">
        <f t="shared" ref="S725" si="2885">SUM(O725:O725)*M724</f>
        <v>0</v>
      </c>
      <c r="T725" s="10">
        <f t="shared" ref="T725" si="2886">SUM(P725:P725)*M724</f>
        <v>0</v>
      </c>
      <c r="U725" s="10">
        <f t="shared" ref="U725" si="2887">SUM(Q725:Q725)*M724</f>
        <v>0</v>
      </c>
      <c r="V725" s="10">
        <f t="shared" ref="V725" si="2888">SUM(R725:R725)*M724</f>
        <v>0</v>
      </c>
      <c r="W725" s="11">
        <f t="shared" si="2670"/>
        <v>0</v>
      </c>
      <c r="X725" s="117"/>
      <c r="Y725" s="119"/>
      <c r="Z725" s="121"/>
      <c r="AA725" s="123"/>
      <c r="AB725" s="117"/>
      <c r="AC725" s="341"/>
      <c r="AD725" s="445"/>
      <c r="AE725" s="103"/>
      <c r="AF725" s="102"/>
      <c r="AG725" s="102"/>
      <c r="AH725" s="312"/>
      <c r="AI725" s="333"/>
    </row>
    <row r="726" spans="1:35" ht="30" customHeight="1" x14ac:dyDescent="0.2">
      <c r="A726" s="411"/>
      <c r="B726" s="312"/>
      <c r="C726" s="125"/>
      <c r="D726" s="108" t="s">
        <v>51</v>
      </c>
      <c r="E726" s="127"/>
      <c r="F726" s="359" t="s">
        <v>52</v>
      </c>
      <c r="G726" s="326" t="s">
        <v>181</v>
      </c>
      <c r="H726" s="330"/>
      <c r="I726" s="329" t="s">
        <v>84</v>
      </c>
      <c r="J726" s="329" t="s">
        <v>85</v>
      </c>
      <c r="K726" s="318"/>
      <c r="L726" s="351" t="s">
        <v>130</v>
      </c>
      <c r="M726" s="450">
        <v>0.5</v>
      </c>
      <c r="N726" s="49" t="s">
        <v>32</v>
      </c>
      <c r="O726" s="43">
        <v>0.5</v>
      </c>
      <c r="P726" s="44">
        <v>1</v>
      </c>
      <c r="Q726" s="44">
        <v>1</v>
      </c>
      <c r="R726" s="45">
        <v>1</v>
      </c>
      <c r="S726" s="5">
        <f t="shared" ref="S726" si="2889">SUM(O726:O726)*M726</f>
        <v>0.25</v>
      </c>
      <c r="T726" s="5">
        <f t="shared" ref="T726" si="2890">SUM(P726:P726)*M726</f>
        <v>0.5</v>
      </c>
      <c r="U726" s="5">
        <f t="shared" ref="U726" si="2891">SUM(Q726:Q726)*M726</f>
        <v>0.5</v>
      </c>
      <c r="V726" s="5">
        <f t="shared" ref="V726" si="2892">SUM(R726:R726)*M726</f>
        <v>0.5</v>
      </c>
      <c r="W726" s="6">
        <f t="shared" si="2670"/>
        <v>0.5</v>
      </c>
      <c r="X726" s="323">
        <f>+S727+S729</f>
        <v>0</v>
      </c>
      <c r="Y726" s="324">
        <f t="shared" ref="Y726:AA726" si="2893">+T727+T729</f>
        <v>0</v>
      </c>
      <c r="Z726" s="325">
        <f t="shared" si="2893"/>
        <v>0</v>
      </c>
      <c r="AA726" s="339">
        <f t="shared" si="2893"/>
        <v>0</v>
      </c>
      <c r="AB726" s="323">
        <f>MAX(X726:AA729)</f>
        <v>0</v>
      </c>
      <c r="AC726" s="341"/>
      <c r="AD726" s="444" t="s">
        <v>53</v>
      </c>
      <c r="AE726" s="101" t="str">
        <f t="shared" ref="AE726" si="2894">+IF(P727&gt;P726,"SUPERADA",IF(P727=P726,"EQUILIBRADA",IF(P727&lt;P726,"PARA MEJORAR")))</f>
        <v>PARA MEJORAR</v>
      </c>
      <c r="AF726" s="101" t="str">
        <f>IF(COUNTIF(AE726:AE729,"PARA MEJORAR")&gt;=1,"PARA MEJORAR","BIEN")</f>
        <v>PARA MEJORAR</v>
      </c>
      <c r="AG726" s="101" t="str">
        <f>IF(COUNTIF(AF726:AF729,"PARA MEJORAR")&gt;=1,"PARA MEJORAR","BIEN")</f>
        <v>PARA MEJORAR</v>
      </c>
      <c r="AH726" s="312"/>
      <c r="AI726" s="333"/>
    </row>
    <row r="727" spans="1:35" ht="30" customHeight="1" thickBot="1" x14ac:dyDescent="0.25">
      <c r="A727" s="411"/>
      <c r="B727" s="312"/>
      <c r="C727" s="126"/>
      <c r="D727" s="109"/>
      <c r="E727" s="128"/>
      <c r="F727" s="360"/>
      <c r="G727" s="130"/>
      <c r="H727" s="331"/>
      <c r="I727" s="133"/>
      <c r="J727" s="133"/>
      <c r="K727" s="392"/>
      <c r="L727" s="352"/>
      <c r="M727" s="448"/>
      <c r="N727" s="7" t="s">
        <v>34</v>
      </c>
      <c r="O727" s="46">
        <v>0</v>
      </c>
      <c r="P727" s="8">
        <v>0</v>
      </c>
      <c r="Q727" s="8">
        <v>0</v>
      </c>
      <c r="R727" s="9">
        <v>0</v>
      </c>
      <c r="S727" s="10">
        <f t="shared" ref="S727" si="2895">SUM(O727:O727)*M726</f>
        <v>0</v>
      </c>
      <c r="T727" s="10">
        <f t="shared" ref="T727" si="2896">SUM(P727:P727)*M726</f>
        <v>0</v>
      </c>
      <c r="U727" s="10">
        <f t="shared" ref="U727" si="2897">SUM(Q727:Q727)*M726</f>
        <v>0</v>
      </c>
      <c r="V727" s="10">
        <f t="shared" ref="V727" si="2898">SUM(R727:R727)*M726</f>
        <v>0</v>
      </c>
      <c r="W727" s="11">
        <f t="shared" si="2670"/>
        <v>0</v>
      </c>
      <c r="X727" s="117"/>
      <c r="Y727" s="119"/>
      <c r="Z727" s="121"/>
      <c r="AA727" s="123"/>
      <c r="AB727" s="117"/>
      <c r="AC727" s="341"/>
      <c r="AD727" s="445"/>
      <c r="AE727" s="103"/>
      <c r="AF727" s="102"/>
      <c r="AG727" s="102"/>
      <c r="AH727" s="312"/>
      <c r="AI727" s="333"/>
    </row>
    <row r="728" spans="1:35" ht="30" customHeight="1" x14ac:dyDescent="0.2">
      <c r="A728" s="411"/>
      <c r="B728" s="312"/>
      <c r="C728" s="126"/>
      <c r="D728" s="109"/>
      <c r="E728" s="128"/>
      <c r="F728" s="360"/>
      <c r="G728" s="130"/>
      <c r="H728" s="331"/>
      <c r="I728" s="133"/>
      <c r="J728" s="133"/>
      <c r="K728" s="392"/>
      <c r="L728" s="361" t="s">
        <v>116</v>
      </c>
      <c r="M728" s="448">
        <v>0.5</v>
      </c>
      <c r="N728" s="4" t="s">
        <v>32</v>
      </c>
      <c r="O728" s="43">
        <v>0.5</v>
      </c>
      <c r="P728" s="44">
        <v>1</v>
      </c>
      <c r="Q728" s="44">
        <v>1</v>
      </c>
      <c r="R728" s="45">
        <v>1</v>
      </c>
      <c r="S728" s="5">
        <f t="shared" ref="S728" si="2899">SUM(O728:O728)*M728</f>
        <v>0.25</v>
      </c>
      <c r="T728" s="5">
        <f t="shared" ref="T728" si="2900">SUM(P728:P728)*M728</f>
        <v>0.5</v>
      </c>
      <c r="U728" s="5">
        <f t="shared" ref="U728" si="2901">SUM(Q728:Q728)*M728</f>
        <v>0.5</v>
      </c>
      <c r="V728" s="5">
        <f t="shared" ref="V728" si="2902">SUM(R728:R728)*M728</f>
        <v>0.5</v>
      </c>
      <c r="W728" s="6">
        <f t="shared" si="2670"/>
        <v>0.5</v>
      </c>
      <c r="X728" s="117"/>
      <c r="Y728" s="119"/>
      <c r="Z728" s="121"/>
      <c r="AA728" s="123"/>
      <c r="AB728" s="117"/>
      <c r="AC728" s="341"/>
      <c r="AD728" s="445"/>
      <c r="AE728" s="101" t="str">
        <f t="shared" ref="AE728" si="2903">+IF(P729&gt;P728,"SUPERADA",IF(P729=P728,"EQUILIBRADA",IF(P729&lt;P728,"PARA MEJORAR")))</f>
        <v>PARA MEJORAR</v>
      </c>
      <c r="AF728" s="102"/>
      <c r="AG728" s="102"/>
      <c r="AH728" s="312"/>
      <c r="AI728" s="333"/>
    </row>
    <row r="729" spans="1:35" ht="30" customHeight="1" thickBot="1" x14ac:dyDescent="0.25">
      <c r="A729" s="412"/>
      <c r="B729" s="312"/>
      <c r="C729" s="126"/>
      <c r="D729" s="109"/>
      <c r="E729" s="128"/>
      <c r="F729" s="360"/>
      <c r="G729" s="131"/>
      <c r="H729" s="400"/>
      <c r="I729" s="134"/>
      <c r="J729" s="134"/>
      <c r="K729" s="393"/>
      <c r="L729" s="441"/>
      <c r="M729" s="449"/>
      <c r="N729" s="7" t="s">
        <v>34</v>
      </c>
      <c r="O729" s="46">
        <v>0</v>
      </c>
      <c r="P729" s="8">
        <v>0</v>
      </c>
      <c r="Q729" s="8">
        <v>0</v>
      </c>
      <c r="R729" s="9">
        <v>0</v>
      </c>
      <c r="S729" s="10">
        <f t="shared" ref="S729" si="2904">SUM(O729:O729)*M728</f>
        <v>0</v>
      </c>
      <c r="T729" s="10">
        <f t="shared" ref="T729" si="2905">SUM(P729:P729)*M728</f>
        <v>0</v>
      </c>
      <c r="U729" s="10">
        <f t="shared" ref="U729" si="2906">SUM(Q729:Q729)*M728</f>
        <v>0</v>
      </c>
      <c r="V729" s="10">
        <f t="shared" ref="V729" si="2907">SUM(R729:R729)*M728</f>
        <v>0</v>
      </c>
      <c r="W729" s="11">
        <f t="shared" si="2670"/>
        <v>0</v>
      </c>
      <c r="X729" s="118"/>
      <c r="Y729" s="120"/>
      <c r="Z729" s="122"/>
      <c r="AA729" s="124"/>
      <c r="AB729" s="118"/>
      <c r="AC729" s="341"/>
      <c r="AD729" s="445"/>
      <c r="AE729" s="103"/>
      <c r="AF729" s="103"/>
      <c r="AG729" s="102"/>
      <c r="AH729" s="312"/>
      <c r="AI729" s="333"/>
    </row>
    <row r="730" spans="1:35" ht="30" customHeight="1" x14ac:dyDescent="0.2">
      <c r="A730" s="86"/>
      <c r="B730" s="312"/>
      <c r="C730" s="125"/>
      <c r="D730" s="108" t="s">
        <v>54</v>
      </c>
      <c r="E730" s="127"/>
      <c r="F730" s="359" t="s">
        <v>55</v>
      </c>
      <c r="G730" s="326" t="s">
        <v>182</v>
      </c>
      <c r="H730" s="330"/>
      <c r="I730" s="385" t="s">
        <v>131</v>
      </c>
      <c r="J730" s="385" t="s">
        <v>132</v>
      </c>
      <c r="K730" s="453"/>
      <c r="L730" s="371" t="s">
        <v>183</v>
      </c>
      <c r="M730" s="401">
        <v>0.05</v>
      </c>
      <c r="N730" s="4" t="s">
        <v>32</v>
      </c>
      <c r="O730" s="43">
        <v>0.25</v>
      </c>
      <c r="P730" s="44">
        <v>0.5</v>
      </c>
      <c r="Q730" s="44">
        <v>0.75</v>
      </c>
      <c r="R730" s="45">
        <v>1</v>
      </c>
      <c r="S730" s="5">
        <f t="shared" ref="S730" si="2908">SUM(O730:O730)*M730</f>
        <v>1.2500000000000001E-2</v>
      </c>
      <c r="T730" s="5">
        <f t="shared" ref="T730" si="2909">SUM(P730:P730)*M730</f>
        <v>2.5000000000000001E-2</v>
      </c>
      <c r="U730" s="5">
        <f t="shared" ref="U730" si="2910">SUM(Q730:Q730)*M730</f>
        <v>3.7500000000000006E-2</v>
      </c>
      <c r="V730" s="5">
        <f t="shared" ref="V730" si="2911">SUM(R730:R730)*M730</f>
        <v>0.05</v>
      </c>
      <c r="W730" s="6">
        <f t="shared" si="2670"/>
        <v>0.05</v>
      </c>
      <c r="X730" s="323">
        <f>+S731+S733+S735</f>
        <v>0</v>
      </c>
      <c r="Y730" s="324">
        <f t="shared" ref="Y730:AA730" si="2912">+T731+T733+T735</f>
        <v>0</v>
      </c>
      <c r="Z730" s="325">
        <f t="shared" si="2912"/>
        <v>0</v>
      </c>
      <c r="AA730" s="339">
        <f t="shared" si="2912"/>
        <v>0</v>
      </c>
      <c r="AB730" s="323">
        <f>MAX(X730:AA735)</f>
        <v>0</v>
      </c>
      <c r="AC730" s="341"/>
      <c r="AD730" s="444" t="s">
        <v>841</v>
      </c>
      <c r="AE730" s="101" t="str">
        <f t="shared" ref="AE730" si="2913">+IF(P731&gt;P730,"SUPERADA",IF(P731=P730,"EQUILIBRADA",IF(P731&lt;P730,"PARA MEJORAR")))</f>
        <v>PARA MEJORAR</v>
      </c>
      <c r="AF730" s="101" t="str">
        <f>IF(COUNTIF(AE730:AE735,"PARA MEJORAR")&gt;=1,"PARA MEJORAR","BIEN")</f>
        <v>PARA MEJORAR</v>
      </c>
      <c r="AG730" s="101" t="str">
        <f>IF(COUNTIF(AF730:AF735,"PARA MEJORAR")&gt;=1,"PARA MEJORAR","BIEN")</f>
        <v>PARA MEJORAR</v>
      </c>
      <c r="AH730" s="312"/>
      <c r="AI730" s="333"/>
    </row>
    <row r="731" spans="1:35" ht="30" customHeight="1" thickBot="1" x14ac:dyDescent="0.25">
      <c r="A731" s="86"/>
      <c r="B731" s="312"/>
      <c r="C731" s="126"/>
      <c r="D731" s="109"/>
      <c r="E731" s="128"/>
      <c r="F731" s="360"/>
      <c r="G731" s="130"/>
      <c r="H731" s="331"/>
      <c r="I731" s="115"/>
      <c r="J731" s="115"/>
      <c r="K731" s="454"/>
      <c r="L731" s="111"/>
      <c r="M731" s="402"/>
      <c r="N731" s="7" t="s">
        <v>34</v>
      </c>
      <c r="O731" s="46">
        <v>0</v>
      </c>
      <c r="P731" s="8">
        <v>0</v>
      </c>
      <c r="Q731" s="8">
        <v>0</v>
      </c>
      <c r="R731" s="9">
        <v>0</v>
      </c>
      <c r="S731" s="10">
        <f t="shared" ref="S731" si="2914">SUM(O731:O731)*M730</f>
        <v>0</v>
      </c>
      <c r="T731" s="10">
        <f t="shared" ref="T731" si="2915">SUM(P731:P731)*M730</f>
        <v>0</v>
      </c>
      <c r="U731" s="10">
        <f t="shared" ref="U731" si="2916">SUM(Q731:Q731)*M730</f>
        <v>0</v>
      </c>
      <c r="V731" s="10">
        <f t="shared" ref="V731" si="2917">SUM(R731:R731)*M730</f>
        <v>0</v>
      </c>
      <c r="W731" s="11">
        <f t="shared" si="2670"/>
        <v>0</v>
      </c>
      <c r="X731" s="117"/>
      <c r="Y731" s="119"/>
      <c r="Z731" s="121"/>
      <c r="AA731" s="123"/>
      <c r="AB731" s="117"/>
      <c r="AC731" s="341"/>
      <c r="AD731" s="445"/>
      <c r="AE731" s="103"/>
      <c r="AF731" s="102"/>
      <c r="AG731" s="102"/>
      <c r="AH731" s="312"/>
      <c r="AI731" s="333"/>
    </row>
    <row r="732" spans="1:35" ht="30" customHeight="1" x14ac:dyDescent="0.2">
      <c r="A732" s="86"/>
      <c r="B732" s="312"/>
      <c r="C732" s="126"/>
      <c r="D732" s="109"/>
      <c r="E732" s="128"/>
      <c r="F732" s="360"/>
      <c r="G732" s="130"/>
      <c r="H732" s="331"/>
      <c r="I732" s="115"/>
      <c r="J732" s="115"/>
      <c r="K732" s="454"/>
      <c r="L732" s="111" t="s">
        <v>117</v>
      </c>
      <c r="M732" s="402">
        <v>0.35</v>
      </c>
      <c r="N732" s="4" t="s">
        <v>32</v>
      </c>
      <c r="O732" s="43">
        <v>0.25</v>
      </c>
      <c r="P732" s="44">
        <v>0.25</v>
      </c>
      <c r="Q732" s="44">
        <v>0.5</v>
      </c>
      <c r="R732" s="45">
        <v>1</v>
      </c>
      <c r="S732" s="5">
        <f t="shared" ref="S732" si="2918">SUM(O732:O732)*M732</f>
        <v>8.7499999999999994E-2</v>
      </c>
      <c r="T732" s="5">
        <f t="shared" ref="T732" si="2919">SUM(P732:P732)*M732</f>
        <v>8.7499999999999994E-2</v>
      </c>
      <c r="U732" s="5">
        <f t="shared" ref="U732" si="2920">SUM(Q732:Q732)*M732</f>
        <v>0.17499999999999999</v>
      </c>
      <c r="V732" s="5">
        <f t="shared" ref="V732" si="2921">SUM(R732:R732)*M732</f>
        <v>0.35</v>
      </c>
      <c r="W732" s="6">
        <f t="shared" si="2670"/>
        <v>0.35</v>
      </c>
      <c r="X732" s="117"/>
      <c r="Y732" s="119"/>
      <c r="Z732" s="121"/>
      <c r="AA732" s="123"/>
      <c r="AB732" s="117"/>
      <c r="AC732" s="341"/>
      <c r="AD732" s="445"/>
      <c r="AE732" s="101" t="str">
        <f t="shared" ref="AE732" si="2922">+IF(P733&gt;P732,"SUPERADA",IF(P733=P732,"EQUILIBRADA",IF(P733&lt;P732,"PARA MEJORAR")))</f>
        <v>PARA MEJORAR</v>
      </c>
      <c r="AF732" s="102"/>
      <c r="AG732" s="102"/>
      <c r="AH732" s="312"/>
      <c r="AI732" s="333"/>
    </row>
    <row r="733" spans="1:35" ht="30" customHeight="1" thickBot="1" x14ac:dyDescent="0.25">
      <c r="A733" s="86"/>
      <c r="B733" s="312"/>
      <c r="C733" s="126"/>
      <c r="D733" s="109"/>
      <c r="E733" s="128"/>
      <c r="F733" s="360"/>
      <c r="G733" s="130"/>
      <c r="H733" s="331"/>
      <c r="I733" s="115"/>
      <c r="J733" s="115"/>
      <c r="K733" s="454"/>
      <c r="L733" s="111"/>
      <c r="M733" s="402"/>
      <c r="N733" s="7" t="s">
        <v>34</v>
      </c>
      <c r="O733" s="46">
        <v>0</v>
      </c>
      <c r="P733" s="8">
        <v>0</v>
      </c>
      <c r="Q733" s="8">
        <v>0</v>
      </c>
      <c r="R733" s="9">
        <v>0</v>
      </c>
      <c r="S733" s="10">
        <f t="shared" ref="S733" si="2923">SUM(O733:O733)*M732</f>
        <v>0</v>
      </c>
      <c r="T733" s="10">
        <f t="shared" ref="T733" si="2924">SUM(P733:P733)*M732</f>
        <v>0</v>
      </c>
      <c r="U733" s="10">
        <f t="shared" ref="U733" si="2925">SUM(Q733:Q733)*M732</f>
        <v>0</v>
      </c>
      <c r="V733" s="10">
        <f t="shared" ref="V733" si="2926">SUM(R733:R733)*M732</f>
        <v>0</v>
      </c>
      <c r="W733" s="11">
        <f t="shared" si="2670"/>
        <v>0</v>
      </c>
      <c r="X733" s="117"/>
      <c r="Y733" s="119"/>
      <c r="Z733" s="121"/>
      <c r="AA733" s="123"/>
      <c r="AB733" s="117"/>
      <c r="AC733" s="341"/>
      <c r="AD733" s="445"/>
      <c r="AE733" s="103"/>
      <c r="AF733" s="102"/>
      <c r="AG733" s="102"/>
      <c r="AH733" s="312"/>
      <c r="AI733" s="333"/>
    </row>
    <row r="734" spans="1:35" ht="30" customHeight="1" x14ac:dyDescent="0.2">
      <c r="A734" s="86"/>
      <c r="B734" s="312"/>
      <c r="C734" s="126"/>
      <c r="D734" s="109"/>
      <c r="E734" s="128"/>
      <c r="F734" s="360"/>
      <c r="G734" s="130"/>
      <c r="H734" s="331"/>
      <c r="I734" s="115"/>
      <c r="J734" s="115"/>
      <c r="K734" s="454"/>
      <c r="L734" s="111" t="s">
        <v>184</v>
      </c>
      <c r="M734" s="402">
        <v>0.6</v>
      </c>
      <c r="N734" s="4" t="s">
        <v>32</v>
      </c>
      <c r="O734" s="43">
        <v>0.15</v>
      </c>
      <c r="P734" s="44">
        <v>0.4</v>
      </c>
      <c r="Q734" s="44">
        <v>0.7</v>
      </c>
      <c r="R734" s="45">
        <v>1</v>
      </c>
      <c r="S734" s="5">
        <f t="shared" ref="S734" si="2927">SUM(O734:O734)*M734</f>
        <v>0.09</v>
      </c>
      <c r="T734" s="5">
        <f t="shared" ref="T734" si="2928">SUM(P734:P734)*M734</f>
        <v>0.24</v>
      </c>
      <c r="U734" s="5">
        <f t="shared" ref="U734" si="2929">SUM(Q734:Q734)*M734</f>
        <v>0.42</v>
      </c>
      <c r="V734" s="5">
        <f t="shared" ref="V734" si="2930">SUM(R734:R734)*M734</f>
        <v>0.6</v>
      </c>
      <c r="W734" s="6">
        <f t="shared" si="2670"/>
        <v>0.6</v>
      </c>
      <c r="X734" s="117"/>
      <c r="Y734" s="119"/>
      <c r="Z734" s="121"/>
      <c r="AA734" s="123"/>
      <c r="AB734" s="117"/>
      <c r="AC734" s="341"/>
      <c r="AD734" s="445"/>
      <c r="AE734" s="101" t="str">
        <f t="shared" ref="AE734" si="2931">+IF(P735&gt;P734,"SUPERADA",IF(P735=P734,"EQUILIBRADA",IF(P735&lt;P734,"PARA MEJORAR")))</f>
        <v>PARA MEJORAR</v>
      </c>
      <c r="AF734" s="102"/>
      <c r="AG734" s="102"/>
      <c r="AH734" s="312"/>
      <c r="AI734" s="333"/>
    </row>
    <row r="735" spans="1:35" ht="30" customHeight="1" thickBot="1" x14ac:dyDescent="0.25">
      <c r="A735" s="86"/>
      <c r="B735" s="312"/>
      <c r="C735" s="413"/>
      <c r="D735" s="110"/>
      <c r="E735" s="414"/>
      <c r="F735" s="451"/>
      <c r="G735" s="131"/>
      <c r="H735" s="400"/>
      <c r="I735" s="135"/>
      <c r="J735" s="135"/>
      <c r="K735" s="455"/>
      <c r="L735" s="355"/>
      <c r="M735" s="416"/>
      <c r="N735" s="7" t="s">
        <v>34</v>
      </c>
      <c r="O735" s="46">
        <v>0</v>
      </c>
      <c r="P735" s="8">
        <v>0</v>
      </c>
      <c r="Q735" s="8">
        <v>0</v>
      </c>
      <c r="R735" s="9">
        <v>0</v>
      </c>
      <c r="S735" s="10">
        <f t="shared" ref="S735" si="2932">SUM(O735:O735)*M734</f>
        <v>0</v>
      </c>
      <c r="T735" s="10">
        <f t="shared" ref="T735" si="2933">SUM(P735:P735)*M734</f>
        <v>0</v>
      </c>
      <c r="U735" s="10">
        <f t="shared" ref="U735" si="2934">SUM(Q735:Q735)*M734</f>
        <v>0</v>
      </c>
      <c r="V735" s="10">
        <f t="shared" ref="V735" si="2935">SUM(R735:R735)*M734</f>
        <v>0</v>
      </c>
      <c r="W735" s="11">
        <f t="shared" si="2670"/>
        <v>0</v>
      </c>
      <c r="X735" s="118"/>
      <c r="Y735" s="120"/>
      <c r="Z735" s="122"/>
      <c r="AA735" s="124"/>
      <c r="AB735" s="118"/>
      <c r="AC735" s="341"/>
      <c r="AD735" s="452"/>
      <c r="AE735" s="103"/>
      <c r="AF735" s="103"/>
      <c r="AG735" s="103"/>
      <c r="AH735" s="312"/>
      <c r="AI735" s="333"/>
    </row>
    <row r="736" spans="1:35" ht="30" customHeight="1" x14ac:dyDescent="0.2">
      <c r="A736" s="86"/>
      <c r="B736" s="312"/>
      <c r="C736" s="125"/>
      <c r="D736" s="108" t="s">
        <v>56</v>
      </c>
      <c r="E736" s="127"/>
      <c r="F736" s="398" t="s">
        <v>57</v>
      </c>
      <c r="G736" s="373" t="s">
        <v>86</v>
      </c>
      <c r="H736" s="376"/>
      <c r="I736" s="329" t="s">
        <v>126</v>
      </c>
      <c r="J736" s="385" t="s">
        <v>87</v>
      </c>
      <c r="K736" s="453"/>
      <c r="L736" s="371" t="s">
        <v>88</v>
      </c>
      <c r="M736" s="401">
        <v>0.4</v>
      </c>
      <c r="N736" s="40" t="s">
        <v>32</v>
      </c>
      <c r="O736" s="43">
        <v>1</v>
      </c>
      <c r="P736" s="44">
        <v>1</v>
      </c>
      <c r="Q736" s="44">
        <v>1</v>
      </c>
      <c r="R736" s="45">
        <v>1</v>
      </c>
      <c r="S736" s="5">
        <f t="shared" ref="S736" si="2936">SUM(O736:O736)*M736</f>
        <v>0.4</v>
      </c>
      <c r="T736" s="5">
        <f t="shared" ref="T736" si="2937">SUM(P736:P736)*M736</f>
        <v>0.4</v>
      </c>
      <c r="U736" s="5">
        <f t="shared" ref="U736" si="2938">SUM(Q736:Q736)*M736</f>
        <v>0.4</v>
      </c>
      <c r="V736" s="5">
        <f t="shared" ref="V736" si="2939">SUM(R736:R736)*M736</f>
        <v>0.4</v>
      </c>
      <c r="W736" s="6">
        <f t="shared" si="2670"/>
        <v>0.4</v>
      </c>
      <c r="X736" s="323">
        <f>+S737+S739</f>
        <v>0</v>
      </c>
      <c r="Y736" s="324">
        <f t="shared" ref="Y736:AA736" si="2940">+T737+T739</f>
        <v>0</v>
      </c>
      <c r="Z736" s="325">
        <f t="shared" si="2940"/>
        <v>0</v>
      </c>
      <c r="AA736" s="339">
        <f t="shared" si="2940"/>
        <v>0</v>
      </c>
      <c r="AB736" s="323">
        <f>MAX(X736:AA739)</f>
        <v>0</v>
      </c>
      <c r="AC736" s="341"/>
      <c r="AD736" s="444" t="s">
        <v>58</v>
      </c>
      <c r="AE736" s="101" t="str">
        <f t="shared" ref="AE736" si="2941">+IF(P737&gt;P736,"SUPERADA",IF(P737=P736,"EQUILIBRADA",IF(P737&lt;P736,"PARA MEJORAR")))</f>
        <v>PARA MEJORAR</v>
      </c>
      <c r="AF736" s="101" t="str">
        <f>IF(COUNTIF(AE736:AE739,"PARA MEJORAR")&gt;=1,"PARA MEJORAR","BIEN")</f>
        <v>PARA MEJORAR</v>
      </c>
      <c r="AG736" s="101" t="str">
        <f>IF(COUNTIF(AF736:AF749,"PARA MEJORAR")&gt;=1,"PARA MEJORAR","BIEN")</f>
        <v>PARA MEJORAR</v>
      </c>
      <c r="AH736" s="312"/>
      <c r="AI736" s="333"/>
    </row>
    <row r="737" spans="1:35" ht="30" customHeight="1" thickBot="1" x14ac:dyDescent="0.25">
      <c r="A737" s="86"/>
      <c r="B737" s="312"/>
      <c r="C737" s="126"/>
      <c r="D737" s="109"/>
      <c r="E737" s="128"/>
      <c r="F737" s="399"/>
      <c r="G737" s="374"/>
      <c r="H737" s="104"/>
      <c r="I737" s="133"/>
      <c r="J737" s="115"/>
      <c r="K737" s="454"/>
      <c r="L737" s="111"/>
      <c r="M737" s="402"/>
      <c r="N737" s="41" t="s">
        <v>34</v>
      </c>
      <c r="O737" s="46">
        <v>0</v>
      </c>
      <c r="P737" s="8">
        <v>0</v>
      </c>
      <c r="Q737" s="8">
        <v>0</v>
      </c>
      <c r="R737" s="9">
        <v>0</v>
      </c>
      <c r="S737" s="10">
        <f t="shared" ref="S737" si="2942">SUM(O737:O737)*M736</f>
        <v>0</v>
      </c>
      <c r="T737" s="10">
        <f t="shared" ref="T737" si="2943">SUM(P737:P737)*M736</f>
        <v>0</v>
      </c>
      <c r="U737" s="10">
        <f t="shared" ref="U737" si="2944">SUM(Q737:Q737)*M736</f>
        <v>0</v>
      </c>
      <c r="V737" s="10">
        <f t="shared" ref="V737" si="2945">SUM(R737:R737)*M736</f>
        <v>0</v>
      </c>
      <c r="W737" s="11">
        <f t="shared" si="2670"/>
        <v>0</v>
      </c>
      <c r="X737" s="117"/>
      <c r="Y737" s="119"/>
      <c r="Z737" s="121"/>
      <c r="AA737" s="123"/>
      <c r="AB737" s="117"/>
      <c r="AC737" s="341"/>
      <c r="AD737" s="445"/>
      <c r="AE737" s="103"/>
      <c r="AF737" s="102"/>
      <c r="AG737" s="102"/>
      <c r="AH737" s="312"/>
      <c r="AI737" s="333"/>
    </row>
    <row r="738" spans="1:35" ht="30" customHeight="1" x14ac:dyDescent="0.2">
      <c r="A738" s="86"/>
      <c r="B738" s="312"/>
      <c r="C738" s="126"/>
      <c r="D738" s="109"/>
      <c r="E738" s="128"/>
      <c r="F738" s="399"/>
      <c r="G738" s="374"/>
      <c r="H738" s="104"/>
      <c r="I738" s="133"/>
      <c r="J738" s="115"/>
      <c r="K738" s="454"/>
      <c r="L738" s="111" t="s">
        <v>185</v>
      </c>
      <c r="M738" s="402">
        <v>0.6</v>
      </c>
      <c r="N738" s="40" t="s">
        <v>32</v>
      </c>
      <c r="O738" s="43">
        <v>0</v>
      </c>
      <c r="P738" s="44">
        <v>0.5</v>
      </c>
      <c r="Q738" s="44">
        <v>0.5</v>
      </c>
      <c r="R738" s="45">
        <v>1</v>
      </c>
      <c r="S738" s="5">
        <f t="shared" ref="S738" si="2946">SUM(O738:O738)*M738</f>
        <v>0</v>
      </c>
      <c r="T738" s="5">
        <f t="shared" ref="T738" si="2947">SUM(P738:P738)*M738</f>
        <v>0.3</v>
      </c>
      <c r="U738" s="5">
        <f t="shared" ref="U738" si="2948">SUM(Q738:Q738)*M738</f>
        <v>0.3</v>
      </c>
      <c r="V738" s="5">
        <f t="shared" ref="V738" si="2949">SUM(R738:R738)*M738</f>
        <v>0.6</v>
      </c>
      <c r="W738" s="6">
        <f t="shared" si="2670"/>
        <v>0.6</v>
      </c>
      <c r="X738" s="117"/>
      <c r="Y738" s="119"/>
      <c r="Z738" s="121"/>
      <c r="AA738" s="123"/>
      <c r="AB738" s="117"/>
      <c r="AC738" s="341"/>
      <c r="AD738" s="445"/>
      <c r="AE738" s="101" t="str">
        <f t="shared" ref="AE738" si="2950">+IF(P739&gt;P738,"SUPERADA",IF(P739=P738,"EQUILIBRADA",IF(P739&lt;P738,"PARA MEJORAR")))</f>
        <v>PARA MEJORAR</v>
      </c>
      <c r="AF738" s="102"/>
      <c r="AG738" s="102"/>
      <c r="AH738" s="312"/>
      <c r="AI738" s="333"/>
    </row>
    <row r="739" spans="1:35" ht="30" customHeight="1" thickBot="1" x14ac:dyDescent="0.25">
      <c r="A739" s="87"/>
      <c r="B739" s="312"/>
      <c r="C739" s="126"/>
      <c r="D739" s="109"/>
      <c r="E739" s="128"/>
      <c r="F739" s="399"/>
      <c r="G739" s="129"/>
      <c r="H739" s="421"/>
      <c r="I739" s="133"/>
      <c r="J739" s="132"/>
      <c r="K739" s="461"/>
      <c r="L739" s="361"/>
      <c r="M739" s="336"/>
      <c r="N739" s="42" t="s">
        <v>34</v>
      </c>
      <c r="O739" s="46">
        <v>0</v>
      </c>
      <c r="P739" s="8">
        <v>0</v>
      </c>
      <c r="Q739" s="8">
        <v>0</v>
      </c>
      <c r="R739" s="9">
        <v>0</v>
      </c>
      <c r="S739" s="10">
        <f t="shared" ref="S739" si="2951">SUM(O739:O739)*M738</f>
        <v>0</v>
      </c>
      <c r="T739" s="10">
        <f t="shared" ref="T739" si="2952">SUM(P739:P739)*M738</f>
        <v>0</v>
      </c>
      <c r="U739" s="10">
        <f t="shared" ref="U739" si="2953">SUM(Q739:Q739)*M738</f>
        <v>0</v>
      </c>
      <c r="V739" s="10">
        <f t="shared" ref="V739" si="2954">SUM(R739:R739)*M738</f>
        <v>0</v>
      </c>
      <c r="W739" s="11">
        <f t="shared" si="2670"/>
        <v>0</v>
      </c>
      <c r="X739" s="118"/>
      <c r="Y739" s="120"/>
      <c r="Z739" s="122"/>
      <c r="AA739" s="124"/>
      <c r="AB739" s="118"/>
      <c r="AC739" s="341"/>
      <c r="AD739" s="445"/>
      <c r="AE739" s="103"/>
      <c r="AF739" s="103"/>
      <c r="AG739" s="102"/>
      <c r="AH739" s="312"/>
      <c r="AI739" s="333"/>
    </row>
    <row r="740" spans="1:35" ht="30" customHeight="1" x14ac:dyDescent="0.2">
      <c r="A740" s="410" t="s">
        <v>834</v>
      </c>
      <c r="B740" s="312"/>
      <c r="C740" s="126"/>
      <c r="D740" s="109"/>
      <c r="E740" s="128"/>
      <c r="F740" s="399"/>
      <c r="G740" s="373" t="s">
        <v>70</v>
      </c>
      <c r="H740" s="376"/>
      <c r="I740" s="385" t="s">
        <v>90</v>
      </c>
      <c r="J740" s="385" t="s">
        <v>127</v>
      </c>
      <c r="K740" s="453"/>
      <c r="L740" s="371" t="s">
        <v>91</v>
      </c>
      <c r="M740" s="401">
        <v>1</v>
      </c>
      <c r="N740" s="40" t="s">
        <v>32</v>
      </c>
      <c r="O740" s="43">
        <v>0.25</v>
      </c>
      <c r="P740" s="44">
        <v>0.5</v>
      </c>
      <c r="Q740" s="44">
        <v>0.75</v>
      </c>
      <c r="R740" s="45">
        <v>1</v>
      </c>
      <c r="S740" s="5">
        <f t="shared" ref="S740" si="2955">SUM(O740:O740)*M740</f>
        <v>0.25</v>
      </c>
      <c r="T740" s="5">
        <f t="shared" ref="T740" si="2956">SUM(P740:P740)*M740</f>
        <v>0.5</v>
      </c>
      <c r="U740" s="5">
        <f t="shared" ref="U740" si="2957">SUM(Q740:Q740)*M740</f>
        <v>0.75</v>
      </c>
      <c r="V740" s="5">
        <f t="shared" ref="V740" si="2958">SUM(R740:R740)*M740</f>
        <v>1</v>
      </c>
      <c r="W740" s="6">
        <f t="shared" si="2670"/>
        <v>1</v>
      </c>
      <c r="X740" s="323">
        <f>+S741</f>
        <v>0</v>
      </c>
      <c r="Y740" s="324">
        <f t="shared" ref="Y740:AA740" si="2959">+T741</f>
        <v>0</v>
      </c>
      <c r="Z740" s="325">
        <f t="shared" si="2959"/>
        <v>0</v>
      </c>
      <c r="AA740" s="339">
        <f t="shared" si="2959"/>
        <v>0</v>
      </c>
      <c r="AB740" s="323">
        <f>MAX(X740:AA741)</f>
        <v>0</v>
      </c>
      <c r="AC740" s="341"/>
      <c r="AD740" s="445"/>
      <c r="AE740" s="101" t="str">
        <f t="shared" ref="AE740" si="2960">+IF(P741&gt;P740,"SUPERADA",IF(P741=P740,"EQUILIBRADA",IF(P741&lt;P740,"PARA MEJORAR")))</f>
        <v>PARA MEJORAR</v>
      </c>
      <c r="AF740" s="101" t="str">
        <f>IF(COUNTIF(AE740:AE741,"PARA MEJORAR")&gt;=1,"PARA MEJORAR","BIEN")</f>
        <v>PARA MEJORAR</v>
      </c>
      <c r="AG740" s="102"/>
      <c r="AH740" s="312"/>
      <c r="AI740" s="333"/>
    </row>
    <row r="741" spans="1:35" ht="30" customHeight="1" thickBot="1" x14ac:dyDescent="0.25">
      <c r="A741" s="411"/>
      <c r="B741" s="312"/>
      <c r="C741" s="126"/>
      <c r="D741" s="109"/>
      <c r="E741" s="128"/>
      <c r="F741" s="399"/>
      <c r="G741" s="375"/>
      <c r="H741" s="377"/>
      <c r="I741" s="135"/>
      <c r="J741" s="135"/>
      <c r="K741" s="455"/>
      <c r="L741" s="355"/>
      <c r="M741" s="416"/>
      <c r="N741" s="42" t="s">
        <v>34</v>
      </c>
      <c r="O741" s="46">
        <v>0</v>
      </c>
      <c r="P741" s="8">
        <v>0</v>
      </c>
      <c r="Q741" s="8">
        <v>0</v>
      </c>
      <c r="R741" s="9">
        <v>0</v>
      </c>
      <c r="S741" s="10">
        <f t="shared" ref="S741" si="2961">SUM(O741:O741)*M740</f>
        <v>0</v>
      </c>
      <c r="T741" s="10">
        <f t="shared" ref="T741" si="2962">SUM(P741:P741)*M740</f>
        <v>0</v>
      </c>
      <c r="U741" s="10">
        <f t="shared" ref="U741" si="2963">SUM(Q741:Q741)*M740</f>
        <v>0</v>
      </c>
      <c r="V741" s="10">
        <f t="shared" ref="V741" si="2964">SUM(R741:R741)*M740</f>
        <v>0</v>
      </c>
      <c r="W741" s="11">
        <f t="shared" si="2670"/>
        <v>0</v>
      </c>
      <c r="X741" s="117"/>
      <c r="Y741" s="119"/>
      <c r="Z741" s="121"/>
      <c r="AA741" s="123"/>
      <c r="AB741" s="117"/>
      <c r="AC741" s="341"/>
      <c r="AD741" s="445"/>
      <c r="AE741" s="103"/>
      <c r="AF741" s="102"/>
      <c r="AG741" s="102"/>
      <c r="AH741" s="312"/>
      <c r="AI741" s="333"/>
    </row>
    <row r="742" spans="1:35" ht="30" customHeight="1" x14ac:dyDescent="0.2">
      <c r="A742" s="411"/>
      <c r="B742" s="312"/>
      <c r="C742" s="126"/>
      <c r="D742" s="109"/>
      <c r="E742" s="128"/>
      <c r="F742" s="360"/>
      <c r="G742" s="458" t="s">
        <v>92</v>
      </c>
      <c r="H742" s="456"/>
      <c r="I742" s="385" t="s">
        <v>89</v>
      </c>
      <c r="J742" s="385" t="s">
        <v>186</v>
      </c>
      <c r="K742" s="456"/>
      <c r="L742" s="371" t="s">
        <v>187</v>
      </c>
      <c r="M742" s="401">
        <v>0.5</v>
      </c>
      <c r="N742" s="40" t="s">
        <v>93</v>
      </c>
      <c r="O742" s="43">
        <v>0.33</v>
      </c>
      <c r="P742" s="44">
        <v>0.66</v>
      </c>
      <c r="Q742" s="44">
        <v>1</v>
      </c>
      <c r="R742" s="45">
        <v>1</v>
      </c>
      <c r="S742" s="5">
        <f t="shared" ref="S742" si="2965">SUM(O742:O742)*M742</f>
        <v>0.16500000000000001</v>
      </c>
      <c r="T742" s="5">
        <f t="shared" ref="T742" si="2966">SUM(P742:P742)*M742</f>
        <v>0.33</v>
      </c>
      <c r="U742" s="5">
        <f t="shared" ref="U742" si="2967">SUM(Q742:Q742)*M742</f>
        <v>0.5</v>
      </c>
      <c r="V742" s="5">
        <f t="shared" ref="V742" si="2968">SUM(R742:R742)*M742</f>
        <v>0.5</v>
      </c>
      <c r="W742" s="6">
        <f t="shared" si="2670"/>
        <v>0.5</v>
      </c>
      <c r="X742" s="323">
        <f>+S743+S745</f>
        <v>0</v>
      </c>
      <c r="Y742" s="324">
        <f t="shared" ref="Y742:AA742" si="2969">+T743+T745</f>
        <v>0</v>
      </c>
      <c r="Z742" s="325">
        <f t="shared" si="2969"/>
        <v>0</v>
      </c>
      <c r="AA742" s="339">
        <f t="shared" si="2969"/>
        <v>0</v>
      </c>
      <c r="AB742" s="323">
        <f>MAX(X742:AA745)</f>
        <v>0</v>
      </c>
      <c r="AC742" s="341"/>
      <c r="AD742" s="445"/>
      <c r="AE742" s="101" t="str">
        <f t="shared" ref="AE742" si="2970">+IF(P743&gt;P742,"SUPERADA",IF(P743=P742,"EQUILIBRADA",IF(P743&lt;P742,"PARA MEJORAR")))</f>
        <v>PARA MEJORAR</v>
      </c>
      <c r="AF742" s="101" t="str">
        <f>IF(COUNTIF(AE742:AE745,"PARA MEJORAR")&gt;=1,"PARA MEJORAR","BIEN")</f>
        <v>PARA MEJORAR</v>
      </c>
      <c r="AG742" s="102"/>
      <c r="AH742" s="312"/>
      <c r="AI742" s="333"/>
    </row>
    <row r="743" spans="1:35" ht="30" customHeight="1" thickBot="1" x14ac:dyDescent="0.25">
      <c r="A743" s="411"/>
      <c r="B743" s="312"/>
      <c r="C743" s="126"/>
      <c r="D743" s="109"/>
      <c r="E743" s="128"/>
      <c r="F743" s="360"/>
      <c r="G743" s="459"/>
      <c r="H743" s="395"/>
      <c r="I743" s="115"/>
      <c r="J743" s="115"/>
      <c r="K743" s="395"/>
      <c r="L743" s="111"/>
      <c r="M743" s="402"/>
      <c r="N743" s="42" t="s">
        <v>34</v>
      </c>
      <c r="O743" s="46">
        <v>0</v>
      </c>
      <c r="P743" s="8">
        <v>0</v>
      </c>
      <c r="Q743" s="8">
        <v>0</v>
      </c>
      <c r="R743" s="9">
        <v>0</v>
      </c>
      <c r="S743" s="10">
        <f t="shared" ref="S743" si="2971">SUM(O743:O743)*M742</f>
        <v>0</v>
      </c>
      <c r="T743" s="10">
        <f t="shared" ref="T743" si="2972">SUM(P743:P743)*M742</f>
        <v>0</v>
      </c>
      <c r="U743" s="10">
        <f t="shared" ref="U743" si="2973">SUM(Q743:Q743)*M742</f>
        <v>0</v>
      </c>
      <c r="V743" s="10">
        <f t="shared" ref="V743" si="2974">SUM(R743:R743)*M742</f>
        <v>0</v>
      </c>
      <c r="W743" s="11">
        <f t="shared" si="2670"/>
        <v>0</v>
      </c>
      <c r="X743" s="117"/>
      <c r="Y743" s="119"/>
      <c r="Z743" s="121"/>
      <c r="AA743" s="123"/>
      <c r="AB743" s="117"/>
      <c r="AC743" s="341"/>
      <c r="AD743" s="445"/>
      <c r="AE743" s="103"/>
      <c r="AF743" s="102"/>
      <c r="AG743" s="102"/>
      <c r="AH743" s="312"/>
      <c r="AI743" s="333"/>
    </row>
    <row r="744" spans="1:35" ht="30" customHeight="1" x14ac:dyDescent="0.2">
      <c r="A744" s="411"/>
      <c r="B744" s="312"/>
      <c r="C744" s="126"/>
      <c r="D744" s="109"/>
      <c r="E744" s="128"/>
      <c r="F744" s="360"/>
      <c r="G744" s="459"/>
      <c r="H744" s="395"/>
      <c r="I744" s="115"/>
      <c r="J744" s="115"/>
      <c r="K744" s="395"/>
      <c r="L744" s="111" t="s">
        <v>94</v>
      </c>
      <c r="M744" s="402">
        <v>0.5</v>
      </c>
      <c r="N744" s="40" t="s">
        <v>32</v>
      </c>
      <c r="O744" s="43">
        <v>0</v>
      </c>
      <c r="P744" s="44">
        <v>0</v>
      </c>
      <c r="Q744" s="44">
        <v>0</v>
      </c>
      <c r="R744" s="45">
        <v>1</v>
      </c>
      <c r="S744" s="5">
        <f t="shared" ref="S744" si="2975">SUM(O744:O744)*M744</f>
        <v>0</v>
      </c>
      <c r="T744" s="5">
        <f t="shared" ref="T744" si="2976">SUM(P744:P744)*M744</f>
        <v>0</v>
      </c>
      <c r="U744" s="5">
        <f t="shared" ref="U744" si="2977">SUM(Q744:Q744)*M744</f>
        <v>0</v>
      </c>
      <c r="V744" s="5">
        <f t="shared" ref="V744" si="2978">SUM(R744:R744)*M744</f>
        <v>0.5</v>
      </c>
      <c r="W744" s="6">
        <f t="shared" ref="W744:W761" si="2979">MAX(S744:V744)</f>
        <v>0.5</v>
      </c>
      <c r="X744" s="117"/>
      <c r="Y744" s="119"/>
      <c r="Z744" s="121"/>
      <c r="AA744" s="123"/>
      <c r="AB744" s="117"/>
      <c r="AC744" s="341"/>
      <c r="AD744" s="445"/>
      <c r="AE744" s="101" t="str">
        <f t="shared" ref="AE744" si="2980">+IF(P745&gt;P744,"SUPERADA",IF(P745=P744,"EQUILIBRADA",IF(P745&lt;P744,"PARA MEJORAR")))</f>
        <v>EQUILIBRADA</v>
      </c>
      <c r="AF744" s="102"/>
      <c r="AG744" s="102"/>
      <c r="AH744" s="312"/>
      <c r="AI744" s="333"/>
    </row>
    <row r="745" spans="1:35" ht="30" customHeight="1" thickBot="1" x14ac:dyDescent="0.25">
      <c r="A745" s="411"/>
      <c r="B745" s="312"/>
      <c r="C745" s="126"/>
      <c r="D745" s="109"/>
      <c r="E745" s="128"/>
      <c r="F745" s="360"/>
      <c r="G745" s="464"/>
      <c r="H745" s="486"/>
      <c r="I745" s="132"/>
      <c r="J745" s="132"/>
      <c r="K745" s="486"/>
      <c r="L745" s="361"/>
      <c r="M745" s="336"/>
      <c r="N745" s="42" t="s">
        <v>34</v>
      </c>
      <c r="O745" s="46">
        <v>0</v>
      </c>
      <c r="P745" s="8">
        <v>0</v>
      </c>
      <c r="Q745" s="8">
        <v>0</v>
      </c>
      <c r="R745" s="9">
        <v>0</v>
      </c>
      <c r="S745" s="10">
        <f t="shared" ref="S745" si="2981">SUM(O745:O745)*M744</f>
        <v>0</v>
      </c>
      <c r="T745" s="10">
        <f t="shared" ref="T745" si="2982">SUM(P745:P745)*M744</f>
        <v>0</v>
      </c>
      <c r="U745" s="10">
        <f t="shared" ref="U745" si="2983">SUM(Q745:Q745)*M744</f>
        <v>0</v>
      </c>
      <c r="V745" s="10">
        <f t="shared" ref="V745" si="2984">SUM(R745:R745)*M744</f>
        <v>0</v>
      </c>
      <c r="W745" s="11">
        <f t="shared" si="2979"/>
        <v>0</v>
      </c>
      <c r="X745" s="118"/>
      <c r="Y745" s="120"/>
      <c r="Z745" s="122"/>
      <c r="AA745" s="124"/>
      <c r="AB745" s="118"/>
      <c r="AC745" s="341"/>
      <c r="AD745" s="445"/>
      <c r="AE745" s="103"/>
      <c r="AF745" s="103"/>
      <c r="AG745" s="102"/>
      <c r="AH745" s="312"/>
      <c r="AI745" s="333"/>
    </row>
    <row r="746" spans="1:35" ht="30" customHeight="1" x14ac:dyDescent="0.2">
      <c r="A746" s="411"/>
      <c r="B746" s="312"/>
      <c r="C746" s="126"/>
      <c r="D746" s="109"/>
      <c r="E746" s="128"/>
      <c r="F746" s="360"/>
      <c r="G746" s="458" t="s">
        <v>95</v>
      </c>
      <c r="H746" s="456"/>
      <c r="I746" s="385" t="s">
        <v>128</v>
      </c>
      <c r="J746" s="385" t="s">
        <v>129</v>
      </c>
      <c r="K746" s="456"/>
      <c r="L746" s="371" t="s">
        <v>96</v>
      </c>
      <c r="M746" s="401">
        <v>0.5</v>
      </c>
      <c r="N746" s="40" t="s">
        <v>32</v>
      </c>
      <c r="O746" s="43">
        <v>0.25</v>
      </c>
      <c r="P746" s="44">
        <v>0.5</v>
      </c>
      <c r="Q746" s="44">
        <v>0.75</v>
      </c>
      <c r="R746" s="45">
        <v>1</v>
      </c>
      <c r="S746" s="5">
        <f t="shared" ref="S746" si="2985">SUM(O746:O746)*M746</f>
        <v>0.125</v>
      </c>
      <c r="T746" s="5">
        <f t="shared" ref="T746" si="2986">SUM(P746:P746)*M746</f>
        <v>0.25</v>
      </c>
      <c r="U746" s="5">
        <f t="shared" ref="U746" si="2987">SUM(Q746:Q746)*M746</f>
        <v>0.375</v>
      </c>
      <c r="V746" s="5">
        <f t="shared" ref="V746" si="2988">SUM(R746:R746)*M746</f>
        <v>0.5</v>
      </c>
      <c r="W746" s="6">
        <f t="shared" si="2979"/>
        <v>0.5</v>
      </c>
      <c r="X746" s="323">
        <f>+S747+S749</f>
        <v>0</v>
      </c>
      <c r="Y746" s="324">
        <f t="shared" ref="Y746:AA746" si="2989">+T747+T749</f>
        <v>0</v>
      </c>
      <c r="Z746" s="325">
        <f t="shared" si="2989"/>
        <v>0</v>
      </c>
      <c r="AA746" s="339">
        <f t="shared" si="2989"/>
        <v>0</v>
      </c>
      <c r="AB746" s="323">
        <f>MAX(X746:AA749)</f>
        <v>0</v>
      </c>
      <c r="AC746" s="341"/>
      <c r="AD746" s="445"/>
      <c r="AE746" s="101" t="str">
        <f t="shared" ref="AE746" si="2990">+IF(P747&gt;P746,"SUPERADA",IF(P747=P746,"EQUILIBRADA",IF(P747&lt;P746,"PARA MEJORAR")))</f>
        <v>PARA MEJORAR</v>
      </c>
      <c r="AF746" s="101" t="str">
        <f>IF(COUNTIF(AE746:AE749,"PARA MEJORAR")&gt;=1,"PARA MEJORAR","BIEN")</f>
        <v>PARA MEJORAR</v>
      </c>
      <c r="AG746" s="102"/>
      <c r="AH746" s="312"/>
      <c r="AI746" s="333"/>
    </row>
    <row r="747" spans="1:35" ht="30" customHeight="1" thickBot="1" x14ac:dyDescent="0.25">
      <c r="A747" s="411"/>
      <c r="B747" s="312"/>
      <c r="C747" s="126"/>
      <c r="D747" s="109"/>
      <c r="E747" s="128"/>
      <c r="F747" s="360"/>
      <c r="G747" s="459"/>
      <c r="H747" s="395"/>
      <c r="I747" s="115"/>
      <c r="J747" s="115"/>
      <c r="K747" s="395"/>
      <c r="L747" s="111"/>
      <c r="M747" s="402"/>
      <c r="N747" s="42" t="s">
        <v>34</v>
      </c>
      <c r="O747" s="46">
        <v>0</v>
      </c>
      <c r="P747" s="8">
        <v>0</v>
      </c>
      <c r="Q747" s="8">
        <v>0</v>
      </c>
      <c r="R747" s="9">
        <v>0</v>
      </c>
      <c r="S747" s="10">
        <f t="shared" ref="S747" si="2991">SUM(O747:O747)*M746</f>
        <v>0</v>
      </c>
      <c r="T747" s="10">
        <f t="shared" ref="T747" si="2992">SUM(P747:P747)*M746</f>
        <v>0</v>
      </c>
      <c r="U747" s="10">
        <f t="shared" ref="U747" si="2993">SUM(Q747:Q747)*M746</f>
        <v>0</v>
      </c>
      <c r="V747" s="10">
        <f t="shared" ref="V747" si="2994">SUM(R747:R747)*M746</f>
        <v>0</v>
      </c>
      <c r="W747" s="11">
        <f t="shared" si="2979"/>
        <v>0</v>
      </c>
      <c r="X747" s="117"/>
      <c r="Y747" s="119"/>
      <c r="Z747" s="121"/>
      <c r="AA747" s="123"/>
      <c r="AB747" s="117"/>
      <c r="AC747" s="341"/>
      <c r="AD747" s="445"/>
      <c r="AE747" s="103"/>
      <c r="AF747" s="102"/>
      <c r="AG747" s="102"/>
      <c r="AH747" s="312"/>
      <c r="AI747" s="333"/>
    </row>
    <row r="748" spans="1:35" ht="30" customHeight="1" x14ac:dyDescent="0.2">
      <c r="A748" s="411"/>
      <c r="B748" s="312"/>
      <c r="C748" s="126"/>
      <c r="D748" s="109"/>
      <c r="E748" s="128"/>
      <c r="F748" s="360"/>
      <c r="G748" s="459"/>
      <c r="H748" s="395"/>
      <c r="I748" s="115"/>
      <c r="J748" s="115"/>
      <c r="K748" s="395"/>
      <c r="L748" s="111" t="s">
        <v>97</v>
      </c>
      <c r="M748" s="402">
        <v>0.5</v>
      </c>
      <c r="N748" s="40" t="s">
        <v>32</v>
      </c>
      <c r="O748" s="43">
        <v>0.25</v>
      </c>
      <c r="P748" s="44">
        <v>0.5</v>
      </c>
      <c r="Q748" s="44">
        <v>0.75</v>
      </c>
      <c r="R748" s="45">
        <v>1</v>
      </c>
      <c r="S748" s="5">
        <f t="shared" ref="S748" si="2995">SUM(O748:O748)*M748</f>
        <v>0.125</v>
      </c>
      <c r="T748" s="5">
        <f t="shared" ref="T748" si="2996">SUM(P748:P748)*M748</f>
        <v>0.25</v>
      </c>
      <c r="U748" s="5">
        <f t="shared" ref="U748" si="2997">SUM(Q748:Q748)*M748</f>
        <v>0.375</v>
      </c>
      <c r="V748" s="5">
        <f t="shared" ref="V748" si="2998">SUM(R748:R748)*M748</f>
        <v>0.5</v>
      </c>
      <c r="W748" s="6">
        <f t="shared" si="2979"/>
        <v>0.5</v>
      </c>
      <c r="X748" s="117"/>
      <c r="Y748" s="119"/>
      <c r="Z748" s="121"/>
      <c r="AA748" s="123"/>
      <c r="AB748" s="117"/>
      <c r="AC748" s="341"/>
      <c r="AD748" s="445"/>
      <c r="AE748" s="101" t="str">
        <f t="shared" ref="AE748" si="2999">+IF(P749&gt;P748,"SUPERADA",IF(P749=P748,"EQUILIBRADA",IF(P749&lt;P748,"PARA MEJORAR")))</f>
        <v>PARA MEJORAR</v>
      </c>
      <c r="AF748" s="102"/>
      <c r="AG748" s="102"/>
      <c r="AH748" s="312"/>
      <c r="AI748" s="333"/>
    </row>
    <row r="749" spans="1:35" ht="30" customHeight="1" thickBot="1" x14ac:dyDescent="0.25">
      <c r="A749" s="411"/>
      <c r="B749" s="312"/>
      <c r="C749" s="126"/>
      <c r="D749" s="109"/>
      <c r="E749" s="128"/>
      <c r="F749" s="451"/>
      <c r="G749" s="460"/>
      <c r="H749" s="457"/>
      <c r="I749" s="135"/>
      <c r="J749" s="135"/>
      <c r="K749" s="457"/>
      <c r="L749" s="355"/>
      <c r="M749" s="416"/>
      <c r="N749" s="42" t="s">
        <v>34</v>
      </c>
      <c r="O749" s="46">
        <v>0</v>
      </c>
      <c r="P749" s="8">
        <v>0</v>
      </c>
      <c r="Q749" s="8">
        <v>0</v>
      </c>
      <c r="R749" s="9">
        <v>0</v>
      </c>
      <c r="S749" s="10">
        <f t="shared" ref="S749" si="3000">SUM(O749:O749)*M748</f>
        <v>0</v>
      </c>
      <c r="T749" s="10">
        <f t="shared" ref="T749" si="3001">SUM(P749:P749)*M748</f>
        <v>0</v>
      </c>
      <c r="U749" s="10">
        <f t="shared" ref="U749" si="3002">SUM(Q749:Q749)*M748</f>
        <v>0</v>
      </c>
      <c r="V749" s="10">
        <f t="shared" ref="V749" si="3003">SUM(R749:R749)*M748</f>
        <v>0</v>
      </c>
      <c r="W749" s="11">
        <f t="shared" si="2979"/>
        <v>0</v>
      </c>
      <c r="X749" s="118"/>
      <c r="Y749" s="120"/>
      <c r="Z749" s="122"/>
      <c r="AA749" s="124"/>
      <c r="AB749" s="118"/>
      <c r="AC749" s="341"/>
      <c r="AD749" s="445"/>
      <c r="AE749" s="103"/>
      <c r="AF749" s="103"/>
      <c r="AG749" s="102"/>
      <c r="AH749" s="312"/>
      <c r="AI749" s="333"/>
    </row>
    <row r="750" spans="1:35" ht="30" customHeight="1" x14ac:dyDescent="0.2">
      <c r="A750" s="411"/>
      <c r="B750" s="312"/>
      <c r="C750" s="462"/>
      <c r="D750" s="108" t="s">
        <v>59</v>
      </c>
      <c r="E750" s="127"/>
      <c r="F750" s="399" t="s">
        <v>60</v>
      </c>
      <c r="G750" s="140" t="s">
        <v>98</v>
      </c>
      <c r="H750" s="420"/>
      <c r="I750" s="141" t="s">
        <v>99</v>
      </c>
      <c r="J750" s="141" t="s">
        <v>87</v>
      </c>
      <c r="K750" s="480"/>
      <c r="L750" s="352" t="s">
        <v>100</v>
      </c>
      <c r="M750" s="322">
        <v>0.33</v>
      </c>
      <c r="N750" s="40" t="s">
        <v>32</v>
      </c>
      <c r="O750" s="43">
        <v>0</v>
      </c>
      <c r="P750" s="44">
        <v>0.5</v>
      </c>
      <c r="Q750" s="44">
        <v>0.5</v>
      </c>
      <c r="R750" s="45">
        <v>1</v>
      </c>
      <c r="S750" s="5">
        <f t="shared" ref="S750" si="3004">SUM(O750:O750)*M750</f>
        <v>0</v>
      </c>
      <c r="T750" s="5">
        <f t="shared" ref="T750" si="3005">SUM(P750:P750)*M750</f>
        <v>0.16500000000000001</v>
      </c>
      <c r="U750" s="5">
        <f t="shared" ref="U750" si="3006">SUM(Q750:Q750)*M750</f>
        <v>0.16500000000000001</v>
      </c>
      <c r="V750" s="5">
        <f t="shared" ref="V750" si="3007">SUM(R750:R750)*M750</f>
        <v>0.33</v>
      </c>
      <c r="W750" s="6">
        <f t="shared" si="2979"/>
        <v>0.33</v>
      </c>
      <c r="X750" s="324">
        <f>+S753+S751+S755</f>
        <v>0</v>
      </c>
      <c r="Y750" s="324">
        <f t="shared" ref="Y750:AA750" si="3008">+T753+T751+T755</f>
        <v>0</v>
      </c>
      <c r="Z750" s="325">
        <f t="shared" si="3008"/>
        <v>0</v>
      </c>
      <c r="AA750" s="339">
        <f t="shared" si="3008"/>
        <v>0</v>
      </c>
      <c r="AB750" s="339">
        <f>MAX(X750:AA755)</f>
        <v>0</v>
      </c>
      <c r="AC750" s="341"/>
      <c r="AD750" s="445"/>
      <c r="AE750" s="101" t="str">
        <f t="shared" ref="AE750" si="3009">+IF(P751&gt;P750,"SUPERADA",IF(P751=P750,"EQUILIBRADA",IF(P751&lt;P750,"PARA MEJORAR")))</f>
        <v>PARA MEJORAR</v>
      </c>
      <c r="AF750" s="101" t="str">
        <f>IF(COUNTIF(AE750:AE755,"PARA MEJORAR")&gt;=1,"PARA MEJORAR","BIEN")</f>
        <v>PARA MEJORAR</v>
      </c>
      <c r="AG750" s="101" t="str">
        <f>IF(COUNTIF(AF750:AF755,"PARA MEJORAR")&gt;=1,"PARA MEJORAR","BIEN")</f>
        <v>PARA MEJORAR</v>
      </c>
      <c r="AH750" s="312"/>
      <c r="AI750" s="333"/>
    </row>
    <row r="751" spans="1:35" ht="30" customHeight="1" thickBot="1" x14ac:dyDescent="0.25">
      <c r="A751" s="411"/>
      <c r="B751" s="312"/>
      <c r="C751" s="463"/>
      <c r="D751" s="109"/>
      <c r="E751" s="128"/>
      <c r="F751" s="399"/>
      <c r="G751" s="374"/>
      <c r="H751" s="104"/>
      <c r="I751" s="115"/>
      <c r="J751" s="115"/>
      <c r="K751" s="454"/>
      <c r="L751" s="111"/>
      <c r="M751" s="402"/>
      <c r="N751" s="42" t="s">
        <v>34</v>
      </c>
      <c r="O751" s="46">
        <v>0</v>
      </c>
      <c r="P751" s="8">
        <v>0</v>
      </c>
      <c r="Q751" s="8">
        <v>0</v>
      </c>
      <c r="R751" s="9">
        <v>0</v>
      </c>
      <c r="S751" s="10">
        <f t="shared" ref="S751" si="3010">SUM(O751:O751)*M750</f>
        <v>0</v>
      </c>
      <c r="T751" s="10">
        <f t="shared" ref="T751" si="3011">SUM(P751:P751)*M750</f>
        <v>0</v>
      </c>
      <c r="U751" s="10">
        <f t="shared" ref="U751" si="3012">SUM(Q751:Q751)*M750</f>
        <v>0</v>
      </c>
      <c r="V751" s="10">
        <f t="shared" ref="V751" si="3013">SUM(R751:R751)*M750</f>
        <v>0</v>
      </c>
      <c r="W751" s="11">
        <f t="shared" si="2979"/>
        <v>0</v>
      </c>
      <c r="X751" s="119"/>
      <c r="Y751" s="119"/>
      <c r="Z751" s="121"/>
      <c r="AA751" s="123"/>
      <c r="AB751" s="123"/>
      <c r="AC751" s="341"/>
      <c r="AD751" s="445"/>
      <c r="AE751" s="103"/>
      <c r="AF751" s="102"/>
      <c r="AG751" s="102"/>
      <c r="AH751" s="312"/>
      <c r="AI751" s="333"/>
    </row>
    <row r="752" spans="1:35" ht="30" customHeight="1" x14ac:dyDescent="0.2">
      <c r="A752" s="411"/>
      <c r="B752" s="312"/>
      <c r="C752" s="463"/>
      <c r="D752" s="109"/>
      <c r="E752" s="128"/>
      <c r="F752" s="399"/>
      <c r="G752" s="374"/>
      <c r="H752" s="104"/>
      <c r="I752" s="115"/>
      <c r="J752" s="115"/>
      <c r="K752" s="454"/>
      <c r="L752" s="111" t="s">
        <v>101</v>
      </c>
      <c r="M752" s="402">
        <v>0.33</v>
      </c>
      <c r="N752" s="40" t="s">
        <v>93</v>
      </c>
      <c r="O752" s="43">
        <v>0.25</v>
      </c>
      <c r="P752" s="44">
        <v>0.5</v>
      </c>
      <c r="Q752" s="44">
        <v>0.75</v>
      </c>
      <c r="R752" s="45">
        <v>1</v>
      </c>
      <c r="S752" s="5">
        <f t="shared" ref="S752" si="3014">SUM(O752:O752)*M752</f>
        <v>8.2500000000000004E-2</v>
      </c>
      <c r="T752" s="5">
        <f t="shared" ref="T752" si="3015">SUM(P752:P752)*M752</f>
        <v>0.16500000000000001</v>
      </c>
      <c r="U752" s="5">
        <f t="shared" ref="U752" si="3016">SUM(Q752:Q752)*M752</f>
        <v>0.2475</v>
      </c>
      <c r="V752" s="5">
        <f t="shared" ref="V752" si="3017">SUM(R752:R752)*M752</f>
        <v>0.33</v>
      </c>
      <c r="W752" s="6">
        <f t="shared" si="2979"/>
        <v>0.33</v>
      </c>
      <c r="X752" s="119"/>
      <c r="Y752" s="119"/>
      <c r="Z752" s="121"/>
      <c r="AA752" s="123"/>
      <c r="AB752" s="123"/>
      <c r="AC752" s="341"/>
      <c r="AD752" s="445"/>
      <c r="AE752" s="101" t="str">
        <f t="shared" ref="AE752" si="3018">+IF(P753&gt;P752,"SUPERADA",IF(P753=P752,"EQUILIBRADA",IF(P753&lt;P752,"PARA MEJORAR")))</f>
        <v>PARA MEJORAR</v>
      </c>
      <c r="AF752" s="102"/>
      <c r="AG752" s="102"/>
      <c r="AH752" s="312"/>
      <c r="AI752" s="333"/>
    </row>
    <row r="753" spans="1:35" ht="30" customHeight="1" thickBot="1" x14ac:dyDescent="0.25">
      <c r="A753" s="411"/>
      <c r="B753" s="312"/>
      <c r="C753" s="463"/>
      <c r="D753" s="109"/>
      <c r="E753" s="128"/>
      <c r="F753" s="399"/>
      <c r="G753" s="374"/>
      <c r="H753" s="104"/>
      <c r="I753" s="115"/>
      <c r="J753" s="115"/>
      <c r="K753" s="454"/>
      <c r="L753" s="111"/>
      <c r="M753" s="402"/>
      <c r="N753" s="42" t="s">
        <v>34</v>
      </c>
      <c r="O753" s="46">
        <v>0</v>
      </c>
      <c r="P753" s="8">
        <v>0</v>
      </c>
      <c r="Q753" s="8">
        <v>0</v>
      </c>
      <c r="R753" s="9">
        <v>0</v>
      </c>
      <c r="S753" s="10">
        <f t="shared" ref="S753" si="3019">SUM(O753:O753)*M752</f>
        <v>0</v>
      </c>
      <c r="T753" s="10">
        <f t="shared" ref="T753" si="3020">SUM(P753:P753)*M752</f>
        <v>0</v>
      </c>
      <c r="U753" s="10">
        <f t="shared" ref="U753" si="3021">SUM(Q753:Q753)*M752</f>
        <v>0</v>
      </c>
      <c r="V753" s="10">
        <f t="shared" ref="V753" si="3022">SUM(R753:R753)*M752</f>
        <v>0</v>
      </c>
      <c r="W753" s="11">
        <f t="shared" si="2979"/>
        <v>0</v>
      </c>
      <c r="X753" s="119"/>
      <c r="Y753" s="119"/>
      <c r="Z753" s="121"/>
      <c r="AA753" s="123"/>
      <c r="AB753" s="123"/>
      <c r="AC753" s="341"/>
      <c r="AD753" s="445"/>
      <c r="AE753" s="103"/>
      <c r="AF753" s="102"/>
      <c r="AG753" s="102"/>
      <c r="AH753" s="312"/>
      <c r="AI753" s="333"/>
    </row>
    <row r="754" spans="1:35" ht="30" customHeight="1" x14ac:dyDescent="0.2">
      <c r="A754" s="411"/>
      <c r="B754" s="312"/>
      <c r="C754" s="463"/>
      <c r="D754" s="109"/>
      <c r="E754" s="128"/>
      <c r="F754" s="399"/>
      <c r="G754" s="374"/>
      <c r="H754" s="104"/>
      <c r="I754" s="115"/>
      <c r="J754" s="115"/>
      <c r="K754" s="454"/>
      <c r="L754" s="111" t="s">
        <v>102</v>
      </c>
      <c r="M754" s="402">
        <v>0.34</v>
      </c>
      <c r="N754" s="40" t="s">
        <v>32</v>
      </c>
      <c r="O754" s="43">
        <v>0.25</v>
      </c>
      <c r="P754" s="44">
        <v>0.5</v>
      </c>
      <c r="Q754" s="44">
        <v>0.75</v>
      </c>
      <c r="R754" s="45">
        <v>1</v>
      </c>
      <c r="S754" s="5">
        <f t="shared" ref="S754" si="3023">SUM(O754:O754)*M754</f>
        <v>8.5000000000000006E-2</v>
      </c>
      <c r="T754" s="5">
        <f t="shared" ref="T754" si="3024">SUM(P754:P754)*M754</f>
        <v>0.17</v>
      </c>
      <c r="U754" s="5">
        <f t="shared" ref="U754" si="3025">SUM(Q754:Q754)*M754</f>
        <v>0.255</v>
      </c>
      <c r="V754" s="5">
        <f t="shared" ref="V754" si="3026">SUM(R754:R754)*M754</f>
        <v>0.34</v>
      </c>
      <c r="W754" s="6">
        <f t="shared" si="2979"/>
        <v>0.34</v>
      </c>
      <c r="X754" s="119"/>
      <c r="Y754" s="119"/>
      <c r="Z754" s="121"/>
      <c r="AA754" s="123"/>
      <c r="AB754" s="123"/>
      <c r="AC754" s="341"/>
      <c r="AD754" s="445"/>
      <c r="AE754" s="101" t="str">
        <f>+IF(P755&gt;P754,"SUPERADA",IF(P755=P754,"EQUILIBRADA",IF(P755&lt;P754,"PARA MEJORAR")))</f>
        <v>PARA MEJORAR</v>
      </c>
      <c r="AF754" s="102"/>
      <c r="AG754" s="102"/>
      <c r="AH754" s="312"/>
      <c r="AI754" s="333"/>
    </row>
    <row r="755" spans="1:35" ht="30" customHeight="1" thickBot="1" x14ac:dyDescent="0.25">
      <c r="A755" s="411"/>
      <c r="B755" s="312"/>
      <c r="C755" s="463"/>
      <c r="D755" s="110"/>
      <c r="E755" s="128"/>
      <c r="F755" s="415"/>
      <c r="G755" s="129"/>
      <c r="H755" s="421"/>
      <c r="I755" s="132"/>
      <c r="J755" s="132"/>
      <c r="K755" s="461"/>
      <c r="L755" s="361"/>
      <c r="M755" s="336"/>
      <c r="N755" s="42" t="s">
        <v>34</v>
      </c>
      <c r="O755" s="46">
        <v>0</v>
      </c>
      <c r="P755" s="8">
        <v>0</v>
      </c>
      <c r="Q755" s="8">
        <v>0</v>
      </c>
      <c r="R755" s="9">
        <v>0</v>
      </c>
      <c r="S755" s="10">
        <f t="shared" ref="S755" si="3027">SUM(O755:O755)*M754</f>
        <v>0</v>
      </c>
      <c r="T755" s="10">
        <f t="shared" ref="T755" si="3028">SUM(P755:P755)*M754</f>
        <v>0</v>
      </c>
      <c r="U755" s="10">
        <f t="shared" ref="U755" si="3029">SUM(Q755:Q755)*M754</f>
        <v>0</v>
      </c>
      <c r="V755" s="10">
        <f t="shared" ref="V755" si="3030">SUM(R755:R755)*M754</f>
        <v>0</v>
      </c>
      <c r="W755" s="11">
        <f t="shared" si="2979"/>
        <v>0</v>
      </c>
      <c r="X755" s="120"/>
      <c r="Y755" s="120"/>
      <c r="Z755" s="122"/>
      <c r="AA755" s="124"/>
      <c r="AB755" s="124"/>
      <c r="AC755" s="341"/>
      <c r="AD755" s="452"/>
      <c r="AE755" s="103"/>
      <c r="AF755" s="103"/>
      <c r="AG755" s="102"/>
      <c r="AH755" s="312"/>
      <c r="AI755" s="333"/>
    </row>
    <row r="756" spans="1:35" ht="30" customHeight="1" x14ac:dyDescent="0.2">
      <c r="A756" s="411"/>
      <c r="B756" s="312"/>
      <c r="C756" s="477"/>
      <c r="D756" s="469" t="s">
        <v>61</v>
      </c>
      <c r="E756" s="127"/>
      <c r="F756" s="359" t="s">
        <v>133</v>
      </c>
      <c r="G756" s="465" t="s">
        <v>103</v>
      </c>
      <c r="H756" s="467"/>
      <c r="I756" s="467" t="s">
        <v>134</v>
      </c>
      <c r="J756" s="385" t="s">
        <v>135</v>
      </c>
      <c r="K756" s="467"/>
      <c r="L756" s="440" t="s">
        <v>188</v>
      </c>
      <c r="M756" s="350">
        <v>1</v>
      </c>
      <c r="N756" s="40" t="s">
        <v>32</v>
      </c>
      <c r="O756" s="43">
        <v>0.28000000000000003</v>
      </c>
      <c r="P756" s="44">
        <v>0.44</v>
      </c>
      <c r="Q756" s="44">
        <v>0.74</v>
      </c>
      <c r="R756" s="45">
        <v>1</v>
      </c>
      <c r="S756" s="5">
        <f t="shared" ref="S756" si="3031">SUM(O756:O756)*M756</f>
        <v>0.28000000000000003</v>
      </c>
      <c r="T756" s="5">
        <f t="shared" ref="T756" si="3032">SUM(P756:P756)*M756</f>
        <v>0.44</v>
      </c>
      <c r="U756" s="5">
        <f t="shared" ref="U756" si="3033">SUM(Q756:Q756)*M756</f>
        <v>0.74</v>
      </c>
      <c r="V756" s="5">
        <f t="shared" ref="V756" si="3034">SUM(R756:R756)*M756</f>
        <v>1</v>
      </c>
      <c r="W756" s="6">
        <f t="shared" si="2979"/>
        <v>1</v>
      </c>
      <c r="X756" s="323">
        <f>+S757</f>
        <v>0</v>
      </c>
      <c r="Y756" s="324">
        <f t="shared" ref="Y756:AA756" si="3035">+T757</f>
        <v>0</v>
      </c>
      <c r="Z756" s="325">
        <f t="shared" si="3035"/>
        <v>0</v>
      </c>
      <c r="AA756" s="339">
        <f t="shared" si="3035"/>
        <v>0</v>
      </c>
      <c r="AB756" s="323">
        <f>MAX(X756:AA757)</f>
        <v>0</v>
      </c>
      <c r="AC756" s="341"/>
      <c r="AD756" s="444" t="s">
        <v>62</v>
      </c>
      <c r="AE756" s="101" t="str">
        <f t="shared" ref="AE756" si="3036">+IF(P757&gt;P756,"SUPERADA",IF(P757=P756,"EQUILIBRADA",IF(P757&lt;P756,"PARA MEJORAR")))</f>
        <v>PARA MEJORAR</v>
      </c>
      <c r="AF756" s="101" t="str">
        <f>IF(COUNTIF(AE756:AE757,"PARA MEJORAR")&gt;=1,"PARA MEJORAR","BIEN")</f>
        <v>PARA MEJORAR</v>
      </c>
      <c r="AG756" s="101" t="str">
        <f>IF(COUNTIF(AF756:AF757,"PARA MEJORAR")&gt;=1,"PARA MEJORAR","BIEN")</f>
        <v>PARA MEJORAR</v>
      </c>
      <c r="AH756" s="312"/>
      <c r="AI756" s="333"/>
    </row>
    <row r="757" spans="1:35" ht="30" customHeight="1" thickBot="1" x14ac:dyDescent="0.25">
      <c r="A757" s="411"/>
      <c r="B757" s="312"/>
      <c r="C757" s="478"/>
      <c r="D757" s="470"/>
      <c r="E757" s="128"/>
      <c r="F757" s="360"/>
      <c r="G757" s="466"/>
      <c r="H757" s="468"/>
      <c r="I757" s="468"/>
      <c r="J757" s="132"/>
      <c r="K757" s="468"/>
      <c r="L757" s="430"/>
      <c r="M757" s="357"/>
      <c r="N757" s="47" t="s">
        <v>34</v>
      </c>
      <c r="O757" s="46">
        <v>0</v>
      </c>
      <c r="P757" s="8">
        <v>0</v>
      </c>
      <c r="Q757" s="8">
        <v>0</v>
      </c>
      <c r="R757" s="9">
        <v>0</v>
      </c>
      <c r="S757" s="10">
        <f t="shared" ref="S757" si="3037">SUM(O757:O757)*M756</f>
        <v>0</v>
      </c>
      <c r="T757" s="10">
        <f t="shared" ref="T757" si="3038">SUM(P757:P757)*M756</f>
        <v>0</v>
      </c>
      <c r="U757" s="10">
        <f t="shared" ref="U757" si="3039">SUM(Q757:Q757)*M756</f>
        <v>0</v>
      </c>
      <c r="V757" s="10">
        <f t="shared" ref="V757" si="3040">SUM(R757:R757)*M756</f>
        <v>0</v>
      </c>
      <c r="W757" s="11">
        <f t="shared" si="2979"/>
        <v>0</v>
      </c>
      <c r="X757" s="117"/>
      <c r="Y757" s="119"/>
      <c r="Z757" s="121"/>
      <c r="AA757" s="123"/>
      <c r="AB757" s="117"/>
      <c r="AC757" s="341"/>
      <c r="AD757" s="445"/>
      <c r="AE757" s="103"/>
      <c r="AF757" s="102"/>
      <c r="AG757" s="102"/>
      <c r="AH757" s="312"/>
      <c r="AI757" s="333"/>
    </row>
    <row r="758" spans="1:35" ht="30" customHeight="1" x14ac:dyDescent="0.2">
      <c r="A758" s="411"/>
      <c r="B758" s="312"/>
      <c r="C758" s="478"/>
      <c r="D758" s="470"/>
      <c r="E758" s="128"/>
      <c r="F758" s="360"/>
      <c r="G758" s="465" t="s">
        <v>189</v>
      </c>
      <c r="H758" s="472"/>
      <c r="I758" s="487" t="s">
        <v>190</v>
      </c>
      <c r="J758" s="378" t="s">
        <v>104</v>
      </c>
      <c r="K758" s="472"/>
      <c r="L758" s="440" t="s">
        <v>105</v>
      </c>
      <c r="M758" s="350">
        <v>0.5</v>
      </c>
      <c r="N758" s="50" t="s">
        <v>32</v>
      </c>
      <c r="O758" s="43">
        <v>0.25</v>
      </c>
      <c r="P758" s="44">
        <v>0.5</v>
      </c>
      <c r="Q758" s="44">
        <v>0.75</v>
      </c>
      <c r="R758" s="45">
        <v>1</v>
      </c>
      <c r="S758" s="5">
        <f t="shared" ref="S758" si="3041">SUM(O758:O758)*M758</f>
        <v>0.125</v>
      </c>
      <c r="T758" s="5">
        <f t="shared" ref="T758" si="3042">SUM(P758:P758)*M758</f>
        <v>0.25</v>
      </c>
      <c r="U758" s="5">
        <f t="shared" ref="U758" si="3043">SUM(Q758:Q758)*M758</f>
        <v>0.375</v>
      </c>
      <c r="V758" s="5">
        <f t="shared" ref="V758" si="3044">SUM(R758:R758)*M758</f>
        <v>0.5</v>
      </c>
      <c r="W758" s="6">
        <f t="shared" si="2979"/>
        <v>0.5</v>
      </c>
      <c r="X758" s="323">
        <f>+S759+S761</f>
        <v>0</v>
      </c>
      <c r="Y758" s="324">
        <f t="shared" ref="Y758:AA758" si="3045">+T759+T761</f>
        <v>0</v>
      </c>
      <c r="Z758" s="325">
        <f t="shared" si="3045"/>
        <v>0</v>
      </c>
      <c r="AA758" s="339">
        <f t="shared" si="3045"/>
        <v>0</v>
      </c>
      <c r="AB758" s="323">
        <f>MAX(X758:AA761)</f>
        <v>0</v>
      </c>
      <c r="AC758" s="341"/>
      <c r="AD758" s="445"/>
      <c r="AE758" s="101" t="str">
        <f t="shared" ref="AE758" si="3046">+IF(P759&gt;P758,"SUPERADA",IF(P759=P758,"EQUILIBRADA",IF(P759&lt;P758,"PARA MEJORAR")))</f>
        <v>PARA MEJORAR</v>
      </c>
      <c r="AF758" s="101" t="str">
        <f>IF(COUNTIF(AE758:AE761,"PARA MEJORAR")&gt;=1,"PARA MEJORAR","BIEN")</f>
        <v>PARA MEJORAR</v>
      </c>
      <c r="AG758" s="101" t="str">
        <f>IF(COUNTIF(AF758:AF761,"PARA MEJORAR")&gt;=1,"PARA MEJORAR","BIEN")</f>
        <v>PARA MEJORAR</v>
      </c>
      <c r="AH758" s="312"/>
      <c r="AI758" s="333"/>
    </row>
    <row r="759" spans="1:35" ht="30" customHeight="1" thickBot="1" x14ac:dyDescent="0.25">
      <c r="A759" s="411"/>
      <c r="B759" s="312"/>
      <c r="C759" s="478"/>
      <c r="D759" s="470"/>
      <c r="E759" s="128"/>
      <c r="F759" s="360"/>
      <c r="G759" s="475"/>
      <c r="H759" s="473"/>
      <c r="I759" s="488"/>
      <c r="J759" s="353"/>
      <c r="K759" s="473"/>
      <c r="L759" s="397"/>
      <c r="M759" s="112"/>
      <c r="N759" s="41" t="s">
        <v>34</v>
      </c>
      <c r="O759" s="46">
        <v>0</v>
      </c>
      <c r="P759" s="8">
        <v>0</v>
      </c>
      <c r="Q759" s="8">
        <v>0</v>
      </c>
      <c r="R759" s="9">
        <v>0</v>
      </c>
      <c r="S759" s="10">
        <f t="shared" ref="S759" si="3047">SUM(O759:O759)*M758</f>
        <v>0</v>
      </c>
      <c r="T759" s="10">
        <f t="shared" ref="T759" si="3048">SUM(P759:P759)*M758</f>
        <v>0</v>
      </c>
      <c r="U759" s="10">
        <f t="shared" ref="U759" si="3049">SUM(Q759:Q759)*M758</f>
        <v>0</v>
      </c>
      <c r="V759" s="10">
        <f t="shared" ref="V759" si="3050">SUM(R759:R759)*M758</f>
        <v>0</v>
      </c>
      <c r="W759" s="11">
        <f t="shared" si="2979"/>
        <v>0</v>
      </c>
      <c r="X759" s="117"/>
      <c r="Y759" s="119"/>
      <c r="Z759" s="121"/>
      <c r="AA759" s="123"/>
      <c r="AB759" s="117"/>
      <c r="AC759" s="341"/>
      <c r="AD759" s="445"/>
      <c r="AE759" s="103"/>
      <c r="AF759" s="102"/>
      <c r="AG759" s="102"/>
      <c r="AH759" s="312"/>
      <c r="AI759" s="333"/>
    </row>
    <row r="760" spans="1:35" ht="30" customHeight="1" x14ac:dyDescent="0.2">
      <c r="A760" s="411"/>
      <c r="B760" s="312"/>
      <c r="C760" s="478"/>
      <c r="D760" s="470"/>
      <c r="E760" s="128"/>
      <c r="F760" s="360"/>
      <c r="G760" s="475"/>
      <c r="H760" s="473"/>
      <c r="I760" s="488"/>
      <c r="J760" s="353"/>
      <c r="K760" s="473"/>
      <c r="L760" s="397" t="s">
        <v>106</v>
      </c>
      <c r="M760" s="112">
        <v>0.5</v>
      </c>
      <c r="N760" s="40" t="s">
        <v>32</v>
      </c>
      <c r="O760" s="43">
        <v>0.25</v>
      </c>
      <c r="P760" s="44">
        <v>0.5</v>
      </c>
      <c r="Q760" s="44">
        <v>0.75</v>
      </c>
      <c r="R760" s="45">
        <v>1</v>
      </c>
      <c r="S760" s="5">
        <f t="shared" ref="S760" si="3051">SUM(O760:O760)*M760</f>
        <v>0.125</v>
      </c>
      <c r="T760" s="5">
        <f t="shared" ref="T760" si="3052">SUM(P760:P760)*M760</f>
        <v>0.25</v>
      </c>
      <c r="U760" s="5">
        <f t="shared" ref="U760" si="3053">SUM(Q760:Q760)*M760</f>
        <v>0.375</v>
      </c>
      <c r="V760" s="5">
        <f t="shared" ref="V760" si="3054">SUM(R760:R760)*M760</f>
        <v>0.5</v>
      </c>
      <c r="W760" s="6">
        <f t="shared" si="2979"/>
        <v>0.5</v>
      </c>
      <c r="X760" s="117"/>
      <c r="Y760" s="119"/>
      <c r="Z760" s="121"/>
      <c r="AA760" s="123"/>
      <c r="AB760" s="117"/>
      <c r="AC760" s="341"/>
      <c r="AD760" s="445"/>
      <c r="AE760" s="101" t="str">
        <f t="shared" ref="AE760" si="3055">+IF(P761&gt;P760,"SUPERADA",IF(P761=P760,"EQUILIBRADA",IF(P761&lt;P760,"PARA MEJORAR")))</f>
        <v>PARA MEJORAR</v>
      </c>
      <c r="AF760" s="102"/>
      <c r="AG760" s="102"/>
      <c r="AH760" s="312"/>
      <c r="AI760" s="333"/>
    </row>
    <row r="761" spans="1:35" ht="30" customHeight="1" thickBot="1" x14ac:dyDescent="0.25">
      <c r="A761" s="412"/>
      <c r="B761" s="313"/>
      <c r="C761" s="479"/>
      <c r="D761" s="471"/>
      <c r="E761" s="414"/>
      <c r="F761" s="451"/>
      <c r="G761" s="476"/>
      <c r="H761" s="474"/>
      <c r="I761" s="489"/>
      <c r="J761" s="354"/>
      <c r="K761" s="474"/>
      <c r="L761" s="403"/>
      <c r="M761" s="356"/>
      <c r="N761" s="47" t="s">
        <v>34</v>
      </c>
      <c r="O761" s="63">
        <v>0</v>
      </c>
      <c r="P761" s="64">
        <v>0</v>
      </c>
      <c r="Q761" s="64">
        <v>0</v>
      </c>
      <c r="R761" s="65">
        <v>0</v>
      </c>
      <c r="S761" s="12">
        <f t="shared" ref="S761" si="3056">SUM(O761:O761)*M760</f>
        <v>0</v>
      </c>
      <c r="T761" s="12">
        <f t="shared" ref="T761" si="3057">SUM(P761:P761)*M760</f>
        <v>0</v>
      </c>
      <c r="U761" s="12">
        <f t="shared" ref="U761" si="3058">SUM(Q761:Q761)*M760</f>
        <v>0</v>
      </c>
      <c r="V761" s="12">
        <f t="shared" ref="V761" si="3059">SUM(R761:R761)*M760</f>
        <v>0</v>
      </c>
      <c r="W761" s="13">
        <f t="shared" si="2979"/>
        <v>0</v>
      </c>
      <c r="X761" s="118"/>
      <c r="Y761" s="120"/>
      <c r="Z761" s="122"/>
      <c r="AA761" s="124"/>
      <c r="AB761" s="118"/>
      <c r="AC761" s="342"/>
      <c r="AD761" s="452"/>
      <c r="AE761" s="103"/>
      <c r="AF761" s="103"/>
      <c r="AG761" s="103"/>
      <c r="AH761" s="313"/>
      <c r="AI761" s="334"/>
    </row>
    <row r="762" spans="1:35" ht="13.5" thickBot="1" x14ac:dyDescent="0.25">
      <c r="A762" s="19"/>
      <c r="B762" s="20"/>
      <c r="C762" s="20"/>
      <c r="D762" s="20"/>
      <c r="E762" s="20"/>
      <c r="F762" s="20">
        <f>COUNTA(F3:F761)</f>
        <v>64</v>
      </c>
      <c r="G762" s="20">
        <f>COUNTA(G3:G761)</f>
        <v>117</v>
      </c>
      <c r="H762" s="20"/>
      <c r="I762" s="20"/>
      <c r="J762" s="20"/>
      <c r="K762" s="20"/>
      <c r="L762" s="23"/>
      <c r="M762" s="20"/>
      <c r="N762" s="20"/>
      <c r="O762" s="20"/>
      <c r="P762" s="20"/>
      <c r="Q762" s="20"/>
      <c r="R762" s="20"/>
      <c r="S762" s="21">
        <f>+(SUMIF($N$3:$N$761,"P",S$3:S$761)/117)</f>
        <v>0.18408119658119665</v>
      </c>
      <c r="T762" s="21">
        <f t="shared" ref="T762:V762" si="3060">+(SUMIF($N$3:$N$761,"P",T$3:T$761)/117)</f>
        <v>0.39929487179487166</v>
      </c>
      <c r="U762" s="21">
        <f t="shared" si="3060"/>
        <v>0.66162393162393163</v>
      </c>
      <c r="V762" s="21">
        <f t="shared" si="3060"/>
        <v>0.96730769230769142</v>
      </c>
      <c r="W762" s="52">
        <f>+(SUMIF($N$3:$N$761,"P",W$3:W$761)/117)</f>
        <v>0.96730769230769142</v>
      </c>
      <c r="X762" s="20"/>
      <c r="Y762" s="20"/>
      <c r="Z762" s="20"/>
      <c r="AA762" s="20"/>
      <c r="AB762" s="20"/>
      <c r="AC762" s="20"/>
      <c r="AD762" s="20"/>
      <c r="AE762" s="22"/>
      <c r="AF762" s="22"/>
      <c r="AG762" s="22"/>
      <c r="AH762" s="22"/>
      <c r="AI762" s="22"/>
    </row>
    <row r="763" spans="1:35" ht="13.5" thickBot="1" x14ac:dyDescent="0.25">
      <c r="A763" s="19"/>
      <c r="B763" s="20"/>
      <c r="C763" s="20"/>
      <c r="D763" s="20"/>
      <c r="E763" s="20"/>
      <c r="F763" s="20"/>
      <c r="G763" s="20"/>
      <c r="H763" s="75"/>
      <c r="I763" s="20"/>
      <c r="J763" s="20"/>
      <c r="K763" s="24"/>
      <c r="L763" s="25"/>
      <c r="M763" s="20"/>
      <c r="N763" s="20"/>
      <c r="O763" s="20"/>
      <c r="P763" s="20"/>
      <c r="Q763" s="20"/>
      <c r="R763" s="20"/>
      <c r="S763" s="26">
        <f>+(SUMIF($N$3:$N$761,"E",S$3:S$761)/117)</f>
        <v>0</v>
      </c>
      <c r="T763" s="26">
        <f t="shared" ref="T763:V763" si="3061">+(SUMIF($N$3:$N$761,"E",T$3:T$761)/117)</f>
        <v>0</v>
      </c>
      <c r="U763" s="26">
        <f t="shared" si="3061"/>
        <v>0</v>
      </c>
      <c r="V763" s="26">
        <f t="shared" si="3061"/>
        <v>0</v>
      </c>
      <c r="W763" s="53">
        <f>+(SUMIF($N$3:$N$761,"E",W$3:W$761)/117)</f>
        <v>0</v>
      </c>
      <c r="X763" s="20"/>
      <c r="Y763" s="20"/>
      <c r="Z763" s="20"/>
      <c r="AA763" s="20"/>
      <c r="AB763" s="20"/>
      <c r="AC763" s="20"/>
      <c r="AD763" s="20"/>
      <c r="AE763" s="27"/>
      <c r="AF763" s="27"/>
      <c r="AG763" s="27"/>
      <c r="AH763" s="27"/>
      <c r="AI763" s="28"/>
    </row>
    <row r="764" spans="1:35" ht="12" thickBot="1" x14ac:dyDescent="0.25">
      <c r="A764" s="19"/>
      <c r="B764" s="20"/>
      <c r="C764" s="20"/>
      <c r="D764" s="20"/>
      <c r="E764" s="20"/>
      <c r="F764" s="20"/>
      <c r="G764" s="20"/>
      <c r="H764" s="75"/>
      <c r="I764" s="20"/>
      <c r="J764" s="20"/>
      <c r="K764" s="24"/>
      <c r="L764" s="25"/>
      <c r="M764" s="20"/>
      <c r="N764" s="20"/>
      <c r="O764" s="20"/>
      <c r="P764" s="20"/>
      <c r="Q764" s="20"/>
      <c r="R764" s="20"/>
      <c r="X764" s="20"/>
      <c r="Y764" s="20"/>
      <c r="Z764" s="20"/>
      <c r="AA764" s="20"/>
      <c r="AB764" s="20"/>
      <c r="AC764" s="20"/>
      <c r="AD764" s="20"/>
      <c r="AE764" s="29"/>
      <c r="AF764" s="29"/>
      <c r="AG764" s="29"/>
      <c r="AH764" s="29"/>
      <c r="AI764" s="19"/>
    </row>
    <row r="765" spans="1:35" ht="13.5" thickBot="1" x14ac:dyDescent="0.25">
      <c r="A765" s="19"/>
      <c r="B765" s="20"/>
      <c r="C765" s="20"/>
      <c r="D765" s="20"/>
      <c r="E765" s="20"/>
      <c r="F765" s="20"/>
      <c r="G765" s="20"/>
      <c r="H765" s="75"/>
      <c r="I765" s="20"/>
      <c r="J765" s="20"/>
      <c r="K765" s="24"/>
      <c r="L765" s="25"/>
      <c r="M765" s="20"/>
      <c r="N765" s="20"/>
      <c r="O765" s="20"/>
      <c r="P765" s="20"/>
      <c r="Q765" s="20"/>
      <c r="R765" s="20"/>
      <c r="S765" s="481" t="s">
        <v>63</v>
      </c>
      <c r="T765" s="482"/>
      <c r="U765" s="482"/>
      <c r="V765" s="482"/>
      <c r="W765" s="483"/>
      <c r="X765" s="20"/>
      <c r="Y765" s="20"/>
      <c r="Z765" s="20"/>
      <c r="AA765" s="20"/>
      <c r="AB765" s="20"/>
      <c r="AC765" s="20"/>
      <c r="AD765" s="20"/>
      <c r="AE765" s="27"/>
      <c r="AF765" s="27"/>
      <c r="AG765" s="27"/>
      <c r="AH765" s="27"/>
      <c r="AI765" s="19"/>
    </row>
    <row r="766" spans="1:35" ht="13.5" thickBot="1" x14ac:dyDescent="0.25">
      <c r="A766" s="19"/>
      <c r="B766" s="20"/>
      <c r="C766" s="20"/>
      <c r="D766" s="20"/>
      <c r="E766" s="20"/>
      <c r="F766" s="20"/>
      <c r="G766" s="20"/>
      <c r="H766" s="75"/>
      <c r="I766" s="20"/>
      <c r="J766" s="20"/>
      <c r="K766" s="24"/>
      <c r="L766" s="25"/>
      <c r="M766" s="20"/>
      <c r="N766" s="20"/>
      <c r="O766" s="20"/>
      <c r="P766" s="20"/>
      <c r="Q766" s="20"/>
      <c r="R766" s="20"/>
      <c r="S766" s="30">
        <f>+S763/S762</f>
        <v>0</v>
      </c>
      <c r="T766" s="31">
        <f>+T763/T762</f>
        <v>0</v>
      </c>
      <c r="U766" s="32">
        <f>+U763/U762</f>
        <v>0</v>
      </c>
      <c r="V766" s="32">
        <f>+V763/V762</f>
        <v>0</v>
      </c>
      <c r="W766" s="33">
        <f>+W763/W762</f>
        <v>0</v>
      </c>
      <c r="X766" s="20"/>
      <c r="Y766" s="20"/>
      <c r="Z766" s="20"/>
      <c r="AA766" s="20"/>
      <c r="AB766" s="20"/>
      <c r="AC766" s="20"/>
      <c r="AD766" s="20"/>
      <c r="AE766" s="34"/>
      <c r="AF766" s="34"/>
      <c r="AG766" s="34"/>
      <c r="AH766" s="34"/>
      <c r="AI766" s="19"/>
    </row>
    <row r="767" spans="1:35" ht="26.25" thickBot="1" x14ac:dyDescent="0.25">
      <c r="A767" s="19"/>
      <c r="B767" s="20"/>
      <c r="C767" s="20"/>
      <c r="D767" s="20"/>
      <c r="E767" s="20"/>
      <c r="F767" s="20"/>
      <c r="G767" s="20"/>
      <c r="H767" s="75"/>
      <c r="I767" s="20"/>
      <c r="J767" s="20"/>
      <c r="K767" s="24"/>
      <c r="L767" s="25"/>
      <c r="M767" s="20"/>
      <c r="N767" s="20"/>
      <c r="O767" s="20"/>
      <c r="P767" s="20"/>
      <c r="Q767" s="20"/>
      <c r="R767" s="20"/>
      <c r="S767" s="35" t="str">
        <f>+IF(S766&gt;0.95,"BIEN",IF(S766&gt;=0.85,"ACEPTABLE",IF(S766&lt;0.85,"PARA MEJORAR")))</f>
        <v>PARA MEJORAR</v>
      </c>
      <c r="T767" s="35" t="str">
        <f>+IF(T766&gt;0.95,"BIEN",IF(T766&gt;=0.85,"ACEPTABLE",IF(T766&lt;0.85,"PARA MEJORAR")))</f>
        <v>PARA MEJORAR</v>
      </c>
      <c r="U767" s="35" t="str">
        <f>+IF(U766&gt;0.95,"BIEN",IF(U766&gt;=0.85,"ACEPTABLE",IF(U766&lt;0.85,"PARA MEJORAR")))</f>
        <v>PARA MEJORAR</v>
      </c>
      <c r="V767" s="36" t="str">
        <f>+IF(V766&gt;0.95,"BIEN",IF(V766&gt;=0.85,"ACEPTABLE",IF(V766&lt;0.85,"PARA MEJORAR")))</f>
        <v>PARA MEJORAR</v>
      </c>
      <c r="W767" s="37" t="str">
        <f>+IF(W766&gt;0.95,"BIEN",IF(W766&gt;=0.85,"ACEPTABLE",IF(W766&lt;0.85,"PARA MEJORAR")))</f>
        <v>PARA MEJORAR</v>
      </c>
      <c r="X767" s="20"/>
      <c r="Y767" s="20"/>
      <c r="Z767" s="20"/>
      <c r="AA767" s="20"/>
      <c r="AB767" s="20"/>
      <c r="AC767" s="20"/>
      <c r="AD767" s="20"/>
      <c r="AE767" s="34"/>
      <c r="AF767" s="34"/>
      <c r="AG767" s="34"/>
      <c r="AH767" s="34"/>
      <c r="AI767" s="19"/>
    </row>
    <row r="768" spans="1:35" x14ac:dyDescent="0.2">
      <c r="A768" s="19"/>
      <c r="B768" s="20"/>
      <c r="C768" s="20"/>
      <c r="D768" s="20"/>
      <c r="E768" s="20"/>
      <c r="F768" s="20"/>
      <c r="G768" s="20"/>
      <c r="H768" s="75"/>
      <c r="I768" s="20"/>
      <c r="J768" s="20"/>
      <c r="K768" s="24"/>
      <c r="L768" s="25"/>
      <c r="M768" s="20"/>
      <c r="N768" s="20"/>
      <c r="O768" s="20"/>
      <c r="P768" s="20"/>
      <c r="Q768" s="20"/>
      <c r="R768" s="20"/>
      <c r="S768" s="20"/>
      <c r="T768" s="20"/>
      <c r="U768" s="20"/>
      <c r="V768" s="20"/>
      <c r="W768" s="20"/>
      <c r="X768" s="20"/>
      <c r="Y768" s="20"/>
      <c r="Z768" s="20"/>
      <c r="AA768" s="20"/>
      <c r="AB768" s="20"/>
      <c r="AC768" s="20"/>
      <c r="AD768" s="20"/>
      <c r="AE768" s="27"/>
      <c r="AF768" s="27"/>
      <c r="AG768" s="27"/>
      <c r="AH768" s="27"/>
      <c r="AI768" s="19"/>
    </row>
    <row r="769" spans="1:35" x14ac:dyDescent="0.2">
      <c r="A769" s="19"/>
      <c r="B769" s="20"/>
      <c r="C769" s="20"/>
      <c r="D769" s="20"/>
      <c r="E769" s="20"/>
      <c r="F769" s="20"/>
      <c r="G769" s="20"/>
      <c r="H769" s="75"/>
      <c r="I769" s="20"/>
      <c r="J769" s="20"/>
      <c r="K769" s="24"/>
      <c r="L769" s="25"/>
      <c r="M769" s="20"/>
      <c r="N769" s="20"/>
      <c r="O769" s="20"/>
      <c r="P769" s="20"/>
      <c r="Q769" s="20"/>
      <c r="R769" s="20"/>
      <c r="S769" s="20"/>
      <c r="T769" s="20"/>
      <c r="U769" s="20"/>
      <c r="V769" s="20"/>
      <c r="W769" s="20"/>
      <c r="X769" s="20"/>
      <c r="Y769" s="20"/>
      <c r="Z769" s="20"/>
      <c r="AA769" s="20"/>
      <c r="AB769" s="20"/>
      <c r="AC769" s="20"/>
      <c r="AD769" s="20"/>
      <c r="AE769" s="38"/>
      <c r="AF769" s="38"/>
      <c r="AG769" s="38"/>
      <c r="AH769" s="38"/>
      <c r="AI769" s="19"/>
    </row>
    <row r="770" spans="1:35" x14ac:dyDescent="0.2">
      <c r="A770" s="19"/>
      <c r="B770" s="20"/>
      <c r="C770" s="20"/>
      <c r="D770" s="20"/>
      <c r="E770" s="20"/>
      <c r="F770" s="20"/>
      <c r="G770" s="20"/>
      <c r="H770" s="75"/>
      <c r="I770" s="20"/>
      <c r="J770" s="20"/>
      <c r="K770" s="24"/>
      <c r="L770" s="25"/>
      <c r="M770" s="20"/>
      <c r="N770" s="20"/>
      <c r="O770" s="20"/>
      <c r="P770" s="20"/>
      <c r="Q770" s="20"/>
      <c r="R770" s="20"/>
      <c r="S770" s="20"/>
      <c r="T770" s="20"/>
      <c r="U770" s="20"/>
      <c r="V770" s="20"/>
      <c r="W770" s="20"/>
      <c r="X770" s="20"/>
      <c r="Y770" s="20"/>
      <c r="Z770" s="20"/>
      <c r="AA770" s="20"/>
      <c r="AB770" s="20"/>
      <c r="AC770" s="20"/>
      <c r="AD770" s="20"/>
      <c r="AE770" s="34"/>
      <c r="AF770" s="34"/>
      <c r="AG770" s="34"/>
      <c r="AH770" s="34"/>
      <c r="AI770" s="19"/>
    </row>
    <row r="771" spans="1:35" x14ac:dyDescent="0.2">
      <c r="A771" s="19"/>
      <c r="B771" s="20"/>
      <c r="C771" s="20"/>
      <c r="D771" s="20"/>
      <c r="E771" s="20"/>
      <c r="F771" s="20"/>
      <c r="G771" s="20"/>
      <c r="H771" s="75"/>
      <c r="I771" s="20"/>
      <c r="J771" s="20"/>
      <c r="K771" s="24"/>
      <c r="L771" s="25"/>
      <c r="M771" s="20"/>
      <c r="N771" s="20"/>
      <c r="O771" s="20"/>
      <c r="P771" s="20"/>
      <c r="Q771" s="20"/>
      <c r="R771" s="20"/>
      <c r="S771" s="20"/>
      <c r="T771" s="20"/>
      <c r="U771" s="20"/>
      <c r="V771" s="20"/>
      <c r="W771" s="20"/>
      <c r="X771" s="20"/>
      <c r="Y771" s="20"/>
      <c r="Z771" s="20"/>
      <c r="AA771" s="20"/>
      <c r="AB771" s="20"/>
      <c r="AC771" s="20"/>
      <c r="AD771" s="20"/>
      <c r="AE771" s="34"/>
      <c r="AF771" s="34"/>
      <c r="AG771" s="34"/>
      <c r="AH771" s="34"/>
      <c r="AI771" s="19"/>
    </row>
    <row r="772" spans="1:35" x14ac:dyDescent="0.2">
      <c r="A772" s="19"/>
      <c r="B772" s="20"/>
      <c r="C772" s="20"/>
      <c r="D772" s="20"/>
      <c r="E772" s="20"/>
      <c r="F772" s="20"/>
      <c r="G772" s="20"/>
      <c r="H772" s="75"/>
      <c r="I772" s="20"/>
      <c r="J772" s="20"/>
      <c r="K772" s="24"/>
      <c r="L772" s="25"/>
      <c r="M772" s="20"/>
      <c r="N772" s="20"/>
      <c r="O772" s="20"/>
      <c r="P772" s="20"/>
      <c r="Q772" s="20"/>
      <c r="R772" s="20"/>
      <c r="S772" s="20"/>
      <c r="T772" s="20"/>
      <c r="U772" s="20"/>
      <c r="V772" s="20"/>
      <c r="W772" s="20"/>
      <c r="X772" s="20"/>
      <c r="Y772" s="20"/>
      <c r="Z772" s="20"/>
      <c r="AA772" s="20"/>
      <c r="AB772" s="20"/>
      <c r="AC772" s="20"/>
      <c r="AD772" s="20"/>
      <c r="AE772" s="34"/>
      <c r="AF772" s="34"/>
      <c r="AG772" s="34"/>
      <c r="AH772" s="34"/>
      <c r="AI772" s="19"/>
    </row>
    <row r="773" spans="1:35" x14ac:dyDescent="0.2">
      <c r="A773" s="19"/>
      <c r="B773" s="20"/>
      <c r="C773" s="20"/>
      <c r="D773" s="20"/>
      <c r="E773" s="20"/>
      <c r="F773" s="20"/>
      <c r="G773" s="20"/>
      <c r="H773" s="75"/>
      <c r="I773" s="20"/>
      <c r="J773" s="20"/>
      <c r="K773" s="24"/>
      <c r="L773" s="25"/>
      <c r="M773" s="20"/>
      <c r="N773" s="20"/>
      <c r="O773" s="20"/>
      <c r="P773" s="20"/>
      <c r="Q773" s="20"/>
      <c r="R773" s="20"/>
      <c r="S773" s="20"/>
      <c r="T773" s="20"/>
      <c r="U773" s="20"/>
      <c r="V773" s="20"/>
      <c r="W773" s="20"/>
      <c r="X773" s="20"/>
      <c r="Y773" s="20"/>
      <c r="Z773" s="20"/>
      <c r="AA773" s="20"/>
      <c r="AB773" s="20"/>
      <c r="AC773" s="20"/>
      <c r="AD773" s="20"/>
      <c r="AE773" s="34"/>
      <c r="AF773" s="34"/>
      <c r="AG773" s="34"/>
      <c r="AH773" s="34"/>
      <c r="AI773" s="19"/>
    </row>
    <row r="774" spans="1:35" x14ac:dyDescent="0.2">
      <c r="A774" s="19"/>
      <c r="B774" s="20"/>
      <c r="C774" s="20"/>
      <c r="D774" s="20"/>
      <c r="E774" s="20"/>
      <c r="F774" s="20"/>
      <c r="G774" s="20"/>
      <c r="H774" s="75"/>
      <c r="I774" s="20"/>
      <c r="J774" s="20"/>
      <c r="K774" s="24"/>
      <c r="L774" s="25"/>
      <c r="M774" s="20"/>
      <c r="N774" s="20"/>
      <c r="O774" s="20"/>
      <c r="P774" s="20"/>
      <c r="Q774" s="20"/>
      <c r="R774" s="20"/>
      <c r="S774" s="20"/>
      <c r="T774" s="20"/>
      <c r="U774" s="20"/>
      <c r="V774" s="20"/>
      <c r="W774" s="20"/>
      <c r="X774" s="20"/>
      <c r="Y774" s="20"/>
      <c r="Z774" s="20"/>
      <c r="AA774" s="20"/>
      <c r="AB774" s="20"/>
      <c r="AC774" s="20"/>
      <c r="AD774" s="20"/>
      <c r="AE774" s="34"/>
      <c r="AF774" s="34"/>
      <c r="AG774" s="34"/>
      <c r="AH774" s="34"/>
      <c r="AI774" s="19"/>
    </row>
    <row r="775" spans="1:35" x14ac:dyDescent="0.2">
      <c r="A775" s="19"/>
      <c r="B775" s="20"/>
      <c r="C775" s="20"/>
      <c r="D775" s="20"/>
      <c r="E775" s="20"/>
      <c r="F775" s="20"/>
      <c r="G775" s="20"/>
      <c r="H775" s="75"/>
      <c r="I775" s="20"/>
      <c r="J775" s="20"/>
      <c r="K775" s="24"/>
      <c r="L775" s="25"/>
      <c r="M775" s="20"/>
      <c r="N775" s="20"/>
      <c r="O775" s="20"/>
      <c r="P775" s="20"/>
      <c r="Q775" s="20"/>
      <c r="R775" s="20"/>
      <c r="S775" s="20"/>
      <c r="T775" s="20"/>
      <c r="U775" s="20"/>
      <c r="V775" s="20"/>
      <c r="W775" s="20"/>
      <c r="X775" s="20"/>
      <c r="Y775" s="20"/>
      <c r="Z775" s="20"/>
      <c r="AA775" s="20"/>
      <c r="AB775" s="20"/>
      <c r="AC775" s="20"/>
      <c r="AD775" s="20"/>
      <c r="AE775" s="34"/>
      <c r="AF775" s="34"/>
      <c r="AG775" s="34"/>
      <c r="AH775" s="34"/>
      <c r="AI775" s="19"/>
    </row>
    <row r="776" spans="1:35" x14ac:dyDescent="0.2">
      <c r="A776" s="19"/>
      <c r="B776" s="20"/>
      <c r="C776" s="20"/>
      <c r="D776" s="20"/>
      <c r="E776" s="20"/>
      <c r="F776" s="20"/>
      <c r="G776" s="20"/>
      <c r="H776" s="75"/>
      <c r="I776" s="20"/>
      <c r="J776" s="20"/>
      <c r="K776" s="24"/>
      <c r="L776" s="25"/>
      <c r="M776" s="20"/>
      <c r="N776" s="20"/>
      <c r="O776" s="20"/>
      <c r="P776" s="20"/>
      <c r="Q776" s="20"/>
      <c r="R776" s="20"/>
      <c r="S776" s="20"/>
      <c r="T776" s="20"/>
      <c r="U776" s="20"/>
      <c r="V776" s="20"/>
      <c r="W776" s="20"/>
      <c r="X776" s="20"/>
      <c r="Y776" s="20"/>
      <c r="Z776" s="20"/>
      <c r="AA776" s="20"/>
      <c r="AB776" s="20"/>
      <c r="AC776" s="20"/>
      <c r="AD776" s="20"/>
      <c r="AE776" s="34"/>
      <c r="AF776" s="34"/>
      <c r="AG776" s="34"/>
      <c r="AH776" s="34"/>
      <c r="AI776" s="19"/>
    </row>
    <row r="777" spans="1:35" x14ac:dyDescent="0.2">
      <c r="A777" s="19"/>
      <c r="B777" s="20"/>
      <c r="C777" s="20"/>
      <c r="D777" s="20"/>
      <c r="E777" s="20"/>
      <c r="F777" s="20"/>
      <c r="G777" s="20"/>
      <c r="H777" s="75"/>
      <c r="I777" s="20"/>
      <c r="J777" s="20"/>
      <c r="K777" s="24"/>
      <c r="L777" s="25"/>
      <c r="M777" s="20"/>
      <c r="N777" s="20"/>
      <c r="O777" s="20"/>
      <c r="P777" s="20"/>
      <c r="Q777" s="20"/>
      <c r="R777" s="20"/>
      <c r="S777" s="20"/>
      <c r="T777" s="20"/>
      <c r="U777" s="20"/>
      <c r="V777" s="20"/>
      <c r="W777" s="20"/>
      <c r="X777" s="20"/>
      <c r="Y777" s="20"/>
      <c r="Z777" s="20"/>
      <c r="AA777" s="20"/>
      <c r="AB777" s="20"/>
      <c r="AC777" s="20"/>
      <c r="AD777" s="20"/>
      <c r="AE777" s="34"/>
      <c r="AF777" s="34"/>
      <c r="AG777" s="34"/>
      <c r="AH777" s="34"/>
      <c r="AI777" s="19"/>
    </row>
    <row r="778" spans="1:35" x14ac:dyDescent="0.2">
      <c r="A778" s="19"/>
      <c r="B778" s="20"/>
      <c r="C778" s="20"/>
      <c r="D778" s="20"/>
      <c r="E778" s="20"/>
      <c r="F778" s="20"/>
      <c r="G778" s="20"/>
      <c r="H778" s="75"/>
      <c r="I778" s="20"/>
      <c r="J778" s="20"/>
      <c r="K778" s="24"/>
      <c r="L778" s="25"/>
      <c r="M778" s="20"/>
      <c r="N778" s="20"/>
      <c r="O778" s="20"/>
      <c r="P778" s="20"/>
      <c r="Q778" s="20"/>
      <c r="R778" s="20"/>
      <c r="S778" s="20"/>
      <c r="T778" s="20"/>
      <c r="U778" s="20"/>
      <c r="V778" s="20"/>
      <c r="W778" s="20"/>
      <c r="X778" s="20"/>
      <c r="Y778" s="20"/>
      <c r="Z778" s="20"/>
      <c r="AA778" s="20"/>
      <c r="AB778" s="20"/>
      <c r="AC778" s="20"/>
      <c r="AD778" s="20"/>
      <c r="AE778" s="78"/>
      <c r="AF778" s="28"/>
      <c r="AG778" s="39"/>
      <c r="AH778" s="39"/>
      <c r="AI778" s="19"/>
    </row>
    <row r="779" spans="1:35" x14ac:dyDescent="0.2">
      <c r="A779" s="19"/>
      <c r="B779" s="20"/>
      <c r="C779" s="20"/>
      <c r="D779" s="20"/>
      <c r="E779" s="20"/>
      <c r="F779" s="20"/>
      <c r="G779" s="20"/>
      <c r="H779" s="75"/>
      <c r="I779" s="20"/>
      <c r="J779" s="20"/>
      <c r="K779" s="24"/>
      <c r="L779" s="25"/>
      <c r="M779" s="20"/>
      <c r="N779" s="20"/>
      <c r="O779" s="20"/>
      <c r="P779" s="20"/>
      <c r="Q779" s="20"/>
      <c r="R779" s="20"/>
      <c r="S779" s="20"/>
      <c r="T779" s="20"/>
      <c r="U779" s="20"/>
      <c r="V779" s="20"/>
      <c r="W779" s="20"/>
      <c r="X779" s="20"/>
      <c r="Y779" s="20"/>
      <c r="Z779" s="20"/>
      <c r="AA779" s="20"/>
      <c r="AB779" s="20"/>
      <c r="AC779" s="20"/>
      <c r="AD779" s="20"/>
      <c r="AE779" s="78"/>
      <c r="AF779" s="28"/>
      <c r="AG779" s="39"/>
      <c r="AH779" s="39"/>
      <c r="AI779" s="19"/>
    </row>
    <row r="780" spans="1:35" x14ac:dyDescent="0.2">
      <c r="A780" s="19"/>
      <c r="B780" s="20"/>
      <c r="C780" s="20"/>
      <c r="D780" s="20"/>
      <c r="E780" s="20"/>
      <c r="F780" s="20"/>
      <c r="G780" s="20"/>
      <c r="H780" s="75"/>
      <c r="I780" s="20"/>
      <c r="J780" s="20"/>
      <c r="K780" s="24"/>
      <c r="L780" s="25"/>
      <c r="M780" s="20"/>
      <c r="N780" s="20"/>
      <c r="O780" s="20"/>
      <c r="P780" s="20"/>
      <c r="Q780" s="20"/>
      <c r="R780" s="20"/>
      <c r="S780" s="20"/>
      <c r="T780" s="20"/>
      <c r="U780" s="20"/>
      <c r="V780" s="20"/>
      <c r="W780" s="20"/>
      <c r="X780" s="20"/>
      <c r="Y780" s="20"/>
      <c r="Z780" s="20"/>
      <c r="AA780" s="20"/>
      <c r="AB780" s="20"/>
      <c r="AC780" s="20"/>
      <c r="AD780" s="20"/>
      <c r="AE780" s="78"/>
      <c r="AF780" s="28"/>
      <c r="AG780" s="39"/>
      <c r="AH780" s="39"/>
      <c r="AI780" s="19"/>
    </row>
    <row r="781" spans="1:35" x14ac:dyDescent="0.2">
      <c r="A781" s="19"/>
      <c r="B781" s="20"/>
      <c r="C781" s="20"/>
      <c r="D781" s="20"/>
      <c r="E781" s="20"/>
      <c r="F781" s="20"/>
      <c r="G781" s="20"/>
      <c r="H781" s="75"/>
      <c r="I781" s="20"/>
      <c r="J781" s="20"/>
      <c r="K781" s="24"/>
      <c r="L781" s="25"/>
      <c r="M781" s="20"/>
      <c r="N781" s="20"/>
      <c r="O781" s="20"/>
      <c r="P781" s="20"/>
      <c r="Q781" s="20"/>
      <c r="R781" s="20"/>
      <c r="S781" s="20"/>
      <c r="T781" s="20"/>
      <c r="U781" s="20"/>
      <c r="V781" s="20"/>
      <c r="W781" s="20"/>
      <c r="X781" s="20"/>
      <c r="Y781" s="20"/>
      <c r="Z781" s="20"/>
      <c r="AA781" s="20"/>
      <c r="AB781" s="20"/>
      <c r="AC781" s="20"/>
      <c r="AD781" s="20"/>
      <c r="AE781" s="78"/>
      <c r="AF781" s="28"/>
      <c r="AG781" s="39"/>
      <c r="AH781" s="39"/>
      <c r="AI781" s="19"/>
    </row>
    <row r="782" spans="1:35" x14ac:dyDescent="0.2">
      <c r="A782" s="19"/>
      <c r="B782" s="20"/>
      <c r="C782" s="20"/>
      <c r="D782" s="20"/>
      <c r="E782" s="20"/>
      <c r="F782" s="20"/>
      <c r="G782" s="20"/>
      <c r="H782" s="75"/>
      <c r="I782" s="20"/>
      <c r="J782" s="20"/>
      <c r="K782" s="24"/>
      <c r="L782" s="25"/>
      <c r="M782" s="20"/>
      <c r="N782" s="20"/>
      <c r="O782" s="20"/>
      <c r="P782" s="20"/>
      <c r="Q782" s="20"/>
      <c r="R782" s="20"/>
      <c r="S782" s="20"/>
      <c r="T782" s="20"/>
      <c r="U782" s="20"/>
      <c r="V782" s="20"/>
      <c r="W782" s="20"/>
      <c r="X782" s="20"/>
      <c r="Y782" s="20"/>
      <c r="Z782" s="20"/>
      <c r="AA782" s="20"/>
      <c r="AB782" s="20"/>
      <c r="AC782" s="20"/>
      <c r="AD782" s="20"/>
      <c r="AE782" s="78"/>
      <c r="AF782" s="28"/>
      <c r="AG782" s="39"/>
      <c r="AH782" s="39"/>
      <c r="AI782" s="19"/>
    </row>
    <row r="783" spans="1:35" x14ac:dyDescent="0.2">
      <c r="A783" s="19"/>
      <c r="B783" s="20"/>
      <c r="C783" s="20"/>
      <c r="D783" s="20"/>
      <c r="E783" s="20"/>
      <c r="F783" s="20"/>
      <c r="G783" s="20"/>
      <c r="H783" s="75"/>
      <c r="I783" s="20"/>
      <c r="J783" s="20"/>
      <c r="K783" s="24"/>
      <c r="L783" s="25"/>
      <c r="M783" s="20"/>
      <c r="N783" s="20"/>
      <c r="O783" s="20"/>
      <c r="P783" s="20"/>
      <c r="Q783" s="20"/>
      <c r="R783" s="20"/>
      <c r="S783" s="20"/>
      <c r="T783" s="20"/>
      <c r="U783" s="20"/>
      <c r="V783" s="20"/>
      <c r="W783" s="20"/>
      <c r="X783" s="20"/>
      <c r="Y783" s="20"/>
      <c r="Z783" s="20"/>
      <c r="AA783" s="20"/>
      <c r="AB783" s="20"/>
      <c r="AC783" s="20"/>
      <c r="AD783" s="20"/>
      <c r="AE783" s="78"/>
      <c r="AF783" s="28"/>
      <c r="AG783" s="39"/>
      <c r="AH783" s="39"/>
      <c r="AI783" s="19"/>
    </row>
    <row r="784" spans="1:35" x14ac:dyDescent="0.2">
      <c r="A784" s="19"/>
      <c r="B784" s="20"/>
      <c r="C784" s="20"/>
      <c r="D784" s="20"/>
      <c r="E784" s="20"/>
      <c r="F784" s="20"/>
      <c r="G784" s="20"/>
      <c r="H784" s="75"/>
      <c r="I784" s="20"/>
      <c r="J784" s="20"/>
      <c r="K784" s="24"/>
      <c r="L784" s="25"/>
      <c r="M784" s="20"/>
      <c r="N784" s="20"/>
      <c r="O784" s="20"/>
      <c r="P784" s="20"/>
      <c r="Q784" s="20"/>
      <c r="R784" s="20"/>
      <c r="S784" s="20"/>
      <c r="T784" s="20"/>
      <c r="U784" s="20"/>
      <c r="V784" s="20"/>
      <c r="W784" s="20"/>
      <c r="X784" s="20"/>
      <c r="Y784" s="20"/>
      <c r="Z784" s="20"/>
      <c r="AA784" s="20"/>
      <c r="AB784" s="20"/>
      <c r="AC784" s="20"/>
      <c r="AD784" s="20"/>
      <c r="AE784" s="78"/>
      <c r="AF784" s="28"/>
      <c r="AG784" s="39"/>
      <c r="AH784" s="39"/>
      <c r="AI784" s="19"/>
    </row>
  </sheetData>
  <mergeCells count="2905">
    <mergeCell ref="AH205:AH323"/>
    <mergeCell ref="AI205:AI323"/>
    <mergeCell ref="AE229:AE230"/>
    <mergeCell ref="AE207:AE208"/>
    <mergeCell ref="AE209:AE210"/>
    <mergeCell ref="AE211:AE212"/>
    <mergeCell ref="AE213:AE214"/>
    <mergeCell ref="AE215:AE216"/>
    <mergeCell ref="AE217:AE218"/>
    <mergeCell ref="AE219:AE220"/>
    <mergeCell ref="AE221:AE222"/>
    <mergeCell ref="AE223:AE224"/>
    <mergeCell ref="AE225:AE226"/>
    <mergeCell ref="AE227:AE228"/>
    <mergeCell ref="AE239:AE240"/>
    <mergeCell ref="AE237:AE238"/>
    <mergeCell ref="AE235:AE236"/>
    <mergeCell ref="AE233:AE234"/>
    <mergeCell ref="AE231:AE232"/>
    <mergeCell ref="AE322:AE323"/>
    <mergeCell ref="AF310:AF311"/>
    <mergeCell ref="AF312:AF313"/>
    <mergeCell ref="AE264:AE265"/>
    <mergeCell ref="AE262:AE263"/>
    <mergeCell ref="AE260:AE261"/>
    <mergeCell ref="AE258:AE259"/>
    <mergeCell ref="AE256:AE257"/>
    <mergeCell ref="AE254:AE255"/>
    <mergeCell ref="AE252:AE253"/>
    <mergeCell ref="AE249:AE250"/>
    <mergeCell ref="AF314:AF319"/>
    <mergeCell ref="AF320:AF323"/>
    <mergeCell ref="AG227:AG234"/>
    <mergeCell ref="AG235:AG248"/>
    <mergeCell ref="AG249:AG257"/>
    <mergeCell ref="AG258:AG277"/>
    <mergeCell ref="AG278:AG305"/>
    <mergeCell ref="AG306:AG313"/>
    <mergeCell ref="AG314:AG319"/>
    <mergeCell ref="AG320:AG323"/>
    <mergeCell ref="AF205:AF212"/>
    <mergeCell ref="AF213:AF224"/>
    <mergeCell ref="AF225:AF226"/>
    <mergeCell ref="AF227:AF232"/>
    <mergeCell ref="AF233:AF234"/>
    <mergeCell ref="AF235:AF242"/>
    <mergeCell ref="AF243:AF248"/>
    <mergeCell ref="AF249:AF250"/>
    <mergeCell ref="AF252:AF253"/>
    <mergeCell ref="AF254:AF257"/>
    <mergeCell ref="AF258:AF269"/>
    <mergeCell ref="AF270:AF273"/>
    <mergeCell ref="AF274:AF277"/>
    <mergeCell ref="AF278:AF287"/>
    <mergeCell ref="AF288:AF293"/>
    <mergeCell ref="AF294:AF305"/>
    <mergeCell ref="AF306:AF309"/>
    <mergeCell ref="AA314:AA319"/>
    <mergeCell ref="AA320:AA323"/>
    <mergeCell ref="AB205:AB212"/>
    <mergeCell ref="AB213:AB224"/>
    <mergeCell ref="AB249:AB250"/>
    <mergeCell ref="AB252:AB253"/>
    <mergeCell ref="AB270:AB273"/>
    <mergeCell ref="AB274:AB277"/>
    <mergeCell ref="AB278:AB287"/>
    <mergeCell ref="AB306:AB309"/>
    <mergeCell ref="AB310:AB311"/>
    <mergeCell ref="AB312:AB313"/>
    <mergeCell ref="AB314:AB319"/>
    <mergeCell ref="AB320:AB323"/>
    <mergeCell ref="AE205:AE206"/>
    <mergeCell ref="AE266:AE267"/>
    <mergeCell ref="AE268:AE269"/>
    <mergeCell ref="AE270:AE271"/>
    <mergeCell ref="AE272:AE273"/>
    <mergeCell ref="AE274:AE275"/>
    <mergeCell ref="AE276:AE277"/>
    <mergeCell ref="AE278:AE279"/>
    <mergeCell ref="AE280:AE281"/>
    <mergeCell ref="AE282:AE283"/>
    <mergeCell ref="AE284:AE285"/>
    <mergeCell ref="AE286:AE287"/>
    <mergeCell ref="AE288:AE289"/>
    <mergeCell ref="AE290:AE291"/>
    <mergeCell ref="AE292:AE293"/>
    <mergeCell ref="AE294:AE295"/>
    <mergeCell ref="AC205:AC323"/>
    <mergeCell ref="AA205:AA212"/>
    <mergeCell ref="AA213:AA224"/>
    <mergeCell ref="AA225:AA226"/>
    <mergeCell ref="AA227:AA232"/>
    <mergeCell ref="AA233:AA234"/>
    <mergeCell ref="AA235:AA242"/>
    <mergeCell ref="AA243:AA248"/>
    <mergeCell ref="AA249:AA250"/>
    <mergeCell ref="AA252:AA253"/>
    <mergeCell ref="AA254:AA257"/>
    <mergeCell ref="AA258:AA269"/>
    <mergeCell ref="AA270:AA273"/>
    <mergeCell ref="AA274:AA277"/>
    <mergeCell ref="AA278:AA287"/>
    <mergeCell ref="AA288:AA293"/>
    <mergeCell ref="AA294:AA305"/>
    <mergeCell ref="AA306:AA309"/>
    <mergeCell ref="Y274:Y277"/>
    <mergeCell ref="Y278:Y287"/>
    <mergeCell ref="Y288:Y293"/>
    <mergeCell ref="Y294:Y305"/>
    <mergeCell ref="Y306:Y309"/>
    <mergeCell ref="Y310:Y311"/>
    <mergeCell ref="Y312:Y313"/>
    <mergeCell ref="Y314:Y319"/>
    <mergeCell ref="Y320:Y323"/>
    <mergeCell ref="Z235:Z242"/>
    <mergeCell ref="Z243:Z248"/>
    <mergeCell ref="Z249:Z250"/>
    <mergeCell ref="Z252:Z253"/>
    <mergeCell ref="Z270:Z273"/>
    <mergeCell ref="Z274:Z277"/>
    <mergeCell ref="Z278:Z287"/>
    <mergeCell ref="Z288:Z293"/>
    <mergeCell ref="Z294:Z305"/>
    <mergeCell ref="Z306:Z309"/>
    <mergeCell ref="Z310:Z311"/>
    <mergeCell ref="Z312:Z313"/>
    <mergeCell ref="Z314:Z319"/>
    <mergeCell ref="Z320:Z323"/>
    <mergeCell ref="M318:M319"/>
    <mergeCell ref="M320:M321"/>
    <mergeCell ref="M322:M323"/>
    <mergeCell ref="X235:X242"/>
    <mergeCell ref="X243:X248"/>
    <mergeCell ref="X249:X250"/>
    <mergeCell ref="X252:X253"/>
    <mergeCell ref="X270:X273"/>
    <mergeCell ref="X274:X277"/>
    <mergeCell ref="X278:X287"/>
    <mergeCell ref="X288:X293"/>
    <mergeCell ref="X294:X305"/>
    <mergeCell ref="X306:X309"/>
    <mergeCell ref="X310:X311"/>
    <mergeCell ref="X312:X313"/>
    <mergeCell ref="X314:X319"/>
    <mergeCell ref="X320:X323"/>
    <mergeCell ref="M284:M285"/>
    <mergeCell ref="M286:M287"/>
    <mergeCell ref="M288:M289"/>
    <mergeCell ref="M290:M291"/>
    <mergeCell ref="M292:M293"/>
    <mergeCell ref="M294:M295"/>
    <mergeCell ref="M296:M297"/>
    <mergeCell ref="M298:M299"/>
    <mergeCell ref="M300:M301"/>
    <mergeCell ref="M302:M303"/>
    <mergeCell ref="M304:M305"/>
    <mergeCell ref="M306:M307"/>
    <mergeCell ref="M308:M309"/>
    <mergeCell ref="M310:M311"/>
    <mergeCell ref="M312:M313"/>
    <mergeCell ref="M314:M315"/>
    <mergeCell ref="M316:M317"/>
    <mergeCell ref="M249:M250"/>
    <mergeCell ref="M252:M253"/>
    <mergeCell ref="M254:M255"/>
    <mergeCell ref="M256:M257"/>
    <mergeCell ref="M258:M259"/>
    <mergeCell ref="M260:M261"/>
    <mergeCell ref="M262:M263"/>
    <mergeCell ref="M264:M265"/>
    <mergeCell ref="M266:M267"/>
    <mergeCell ref="M268:M269"/>
    <mergeCell ref="M270:M271"/>
    <mergeCell ref="M272:M273"/>
    <mergeCell ref="M274:M275"/>
    <mergeCell ref="M276:M277"/>
    <mergeCell ref="M278:M279"/>
    <mergeCell ref="M280:M281"/>
    <mergeCell ref="M282:M283"/>
    <mergeCell ref="L306:L307"/>
    <mergeCell ref="L308:L309"/>
    <mergeCell ref="L310:L311"/>
    <mergeCell ref="L312:L313"/>
    <mergeCell ref="L314:L315"/>
    <mergeCell ref="L316:L317"/>
    <mergeCell ref="L318:L319"/>
    <mergeCell ref="L320:L321"/>
    <mergeCell ref="L322:L323"/>
    <mergeCell ref="L241:L242"/>
    <mergeCell ref="J243:J248"/>
    <mergeCell ref="L243:L244"/>
    <mergeCell ref="L245:L246"/>
    <mergeCell ref="L247:L248"/>
    <mergeCell ref="L249:L250"/>
    <mergeCell ref="L252:L253"/>
    <mergeCell ref="J254:J257"/>
    <mergeCell ref="J278:J287"/>
    <mergeCell ref="L278:L279"/>
    <mergeCell ref="L280:L281"/>
    <mergeCell ref="L282:L283"/>
    <mergeCell ref="L284:L285"/>
    <mergeCell ref="L286:L287"/>
    <mergeCell ref="J288:J293"/>
    <mergeCell ref="L268:L269"/>
    <mergeCell ref="B205:B323"/>
    <mergeCell ref="A205:A323"/>
    <mergeCell ref="H225:H226"/>
    <mergeCell ref="I205:I212"/>
    <mergeCell ref="I213:I224"/>
    <mergeCell ref="K205:K212"/>
    <mergeCell ref="K213:K224"/>
    <mergeCell ref="I227:I232"/>
    <mergeCell ref="I233:I234"/>
    <mergeCell ref="I235:I242"/>
    <mergeCell ref="I243:I248"/>
    <mergeCell ref="I249:I250"/>
    <mergeCell ref="J249:J250"/>
    <mergeCell ref="I252:I253"/>
    <mergeCell ref="J252:J253"/>
    <mergeCell ref="I254:I257"/>
    <mergeCell ref="I258:I269"/>
    <mergeCell ref="I270:I273"/>
    <mergeCell ref="I274:I277"/>
    <mergeCell ref="I278:I287"/>
    <mergeCell ref="I306:I309"/>
    <mergeCell ref="I310:I311"/>
    <mergeCell ref="J310:J311"/>
    <mergeCell ref="I312:I313"/>
    <mergeCell ref="I314:I319"/>
    <mergeCell ref="I320:I323"/>
    <mergeCell ref="K227:K232"/>
    <mergeCell ref="K235:K242"/>
    <mergeCell ref="K243:K248"/>
    <mergeCell ref="K249:K250"/>
    <mergeCell ref="K252:K253"/>
    <mergeCell ref="K254:K257"/>
    <mergeCell ref="L207:L208"/>
    <mergeCell ref="L205:L206"/>
    <mergeCell ref="L237:L238"/>
    <mergeCell ref="L235:L236"/>
    <mergeCell ref="L233:L234"/>
    <mergeCell ref="L231:L232"/>
    <mergeCell ref="L229:L230"/>
    <mergeCell ref="L227:L228"/>
    <mergeCell ref="I225:R226"/>
    <mergeCell ref="I251:R251"/>
    <mergeCell ref="K258:K269"/>
    <mergeCell ref="K270:K273"/>
    <mergeCell ref="K274:K277"/>
    <mergeCell ref="K278:K287"/>
    <mergeCell ref="K288:K293"/>
    <mergeCell ref="M205:M206"/>
    <mergeCell ref="M207:M208"/>
    <mergeCell ref="M209:M210"/>
    <mergeCell ref="M211:M212"/>
    <mergeCell ref="M213:M214"/>
    <mergeCell ref="M215:M216"/>
    <mergeCell ref="M217:M218"/>
    <mergeCell ref="M219:M220"/>
    <mergeCell ref="M221:M222"/>
    <mergeCell ref="M223:M224"/>
    <mergeCell ref="J270:J273"/>
    <mergeCell ref="L221:L222"/>
    <mergeCell ref="L223:L224"/>
    <mergeCell ref="L270:L271"/>
    <mergeCell ref="L272:L273"/>
    <mergeCell ref="L274:L275"/>
    <mergeCell ref="L276:L277"/>
    <mergeCell ref="AD221:AD222"/>
    <mergeCell ref="AD223:AD224"/>
    <mergeCell ref="AD225:AD226"/>
    <mergeCell ref="AD227:AD232"/>
    <mergeCell ref="AD233:AD234"/>
    <mergeCell ref="AD235:AD242"/>
    <mergeCell ref="AD243:AD248"/>
    <mergeCell ref="AD249:AD250"/>
    <mergeCell ref="AD252:AD253"/>
    <mergeCell ref="AD254:AD257"/>
    <mergeCell ref="AD258:AD269"/>
    <mergeCell ref="AD270:AD273"/>
    <mergeCell ref="AD274:AD277"/>
    <mergeCell ref="AD278:AD287"/>
    <mergeCell ref="AD288:AD293"/>
    <mergeCell ref="L211:L212"/>
    <mergeCell ref="L209:L210"/>
    <mergeCell ref="M229:M230"/>
    <mergeCell ref="M231:M232"/>
    <mergeCell ref="M233:M234"/>
    <mergeCell ref="M235:M236"/>
    <mergeCell ref="M237:M238"/>
    <mergeCell ref="M239:M240"/>
    <mergeCell ref="M243:M244"/>
    <mergeCell ref="M245:M246"/>
    <mergeCell ref="M247:M248"/>
    <mergeCell ref="M241:M242"/>
    <mergeCell ref="Y235:Y242"/>
    <mergeCell ref="Y243:Y248"/>
    <mergeCell ref="Y249:Y250"/>
    <mergeCell ref="Y252:Y253"/>
    <mergeCell ref="Y270:Y273"/>
    <mergeCell ref="D320:D323"/>
    <mergeCell ref="E320:E323"/>
    <mergeCell ref="F320:F323"/>
    <mergeCell ref="G320:G323"/>
    <mergeCell ref="H320:H323"/>
    <mergeCell ref="J312:J313"/>
    <mergeCell ref="K312:K313"/>
    <mergeCell ref="D314:D319"/>
    <mergeCell ref="E314:E319"/>
    <mergeCell ref="F314:F319"/>
    <mergeCell ref="G314:G319"/>
    <mergeCell ref="H314:H319"/>
    <mergeCell ref="D306:D313"/>
    <mergeCell ref="E306:E307"/>
    <mergeCell ref="F306:F311"/>
    <mergeCell ref="G306:G309"/>
    <mergeCell ref="H306:H309"/>
    <mergeCell ref="G310:G311"/>
    <mergeCell ref="H310:H311"/>
    <mergeCell ref="J306:J309"/>
    <mergeCell ref="J314:J319"/>
    <mergeCell ref="J320:J323"/>
    <mergeCell ref="K314:K319"/>
    <mergeCell ref="K320:K323"/>
    <mergeCell ref="E312:E313"/>
    <mergeCell ref="F312:F313"/>
    <mergeCell ref="G312:G313"/>
    <mergeCell ref="H312:H313"/>
    <mergeCell ref="K306:K309"/>
    <mergeCell ref="K310:K311"/>
    <mergeCell ref="AB288:AB293"/>
    <mergeCell ref="G294:G305"/>
    <mergeCell ref="H294:H305"/>
    <mergeCell ref="AB294:AB305"/>
    <mergeCell ref="I288:I293"/>
    <mergeCell ref="I294:I305"/>
    <mergeCell ref="D278:D305"/>
    <mergeCell ref="E278:E305"/>
    <mergeCell ref="F278:F305"/>
    <mergeCell ref="G278:G287"/>
    <mergeCell ref="H278:H287"/>
    <mergeCell ref="G288:G293"/>
    <mergeCell ref="H288:H293"/>
    <mergeCell ref="L288:L289"/>
    <mergeCell ref="L290:L291"/>
    <mergeCell ref="L292:L293"/>
    <mergeCell ref="J294:J305"/>
    <mergeCell ref="L294:L295"/>
    <mergeCell ref="L296:L297"/>
    <mergeCell ref="L298:L299"/>
    <mergeCell ref="L300:L301"/>
    <mergeCell ref="L302:L303"/>
    <mergeCell ref="L304:L305"/>
    <mergeCell ref="K294:K305"/>
    <mergeCell ref="AA310:AA311"/>
    <mergeCell ref="AA312:AA313"/>
    <mergeCell ref="L239:L240"/>
    <mergeCell ref="D249:D257"/>
    <mergeCell ref="E249:E250"/>
    <mergeCell ref="F249:F251"/>
    <mergeCell ref="G274:G277"/>
    <mergeCell ref="H274:H277"/>
    <mergeCell ref="J274:J277"/>
    <mergeCell ref="X254:X257"/>
    <mergeCell ref="Y254:Y257"/>
    <mergeCell ref="Z254:Z257"/>
    <mergeCell ref="AB254:AB257"/>
    <mergeCell ref="D258:D277"/>
    <mergeCell ref="E258:E277"/>
    <mergeCell ref="F258:F277"/>
    <mergeCell ref="G258:G269"/>
    <mergeCell ref="H258:H269"/>
    <mergeCell ref="X258:X269"/>
    <mergeCell ref="Y258:Y269"/>
    <mergeCell ref="Z258:Z269"/>
    <mergeCell ref="AB258:AB269"/>
    <mergeCell ref="G270:G273"/>
    <mergeCell ref="H270:H273"/>
    <mergeCell ref="L254:L255"/>
    <mergeCell ref="L256:L257"/>
    <mergeCell ref="J258:J269"/>
    <mergeCell ref="L258:L259"/>
    <mergeCell ref="L260:L261"/>
    <mergeCell ref="L262:L263"/>
    <mergeCell ref="L264:L265"/>
    <mergeCell ref="L266:L267"/>
    <mergeCell ref="AB225:AB226"/>
    <mergeCell ref="D227:D234"/>
    <mergeCell ref="E227:E234"/>
    <mergeCell ref="F227:F234"/>
    <mergeCell ref="G227:G232"/>
    <mergeCell ref="H227:H232"/>
    <mergeCell ref="J227:J232"/>
    <mergeCell ref="X227:X232"/>
    <mergeCell ref="Y227:Y232"/>
    <mergeCell ref="Z227:Z232"/>
    <mergeCell ref="AB227:AB232"/>
    <mergeCell ref="G233:G234"/>
    <mergeCell ref="H233:H234"/>
    <mergeCell ref="G249:G250"/>
    <mergeCell ref="H249:H250"/>
    <mergeCell ref="E252:E257"/>
    <mergeCell ref="F252:F257"/>
    <mergeCell ref="G252:G253"/>
    <mergeCell ref="H252:H253"/>
    <mergeCell ref="G254:G257"/>
    <mergeCell ref="H254:H257"/>
    <mergeCell ref="AB233:AB234"/>
    <mergeCell ref="D235:D248"/>
    <mergeCell ref="E235:E248"/>
    <mergeCell ref="F235:F248"/>
    <mergeCell ref="G235:G242"/>
    <mergeCell ref="H235:H242"/>
    <mergeCell ref="J235:J242"/>
    <mergeCell ref="AB235:AB242"/>
    <mergeCell ref="G243:G248"/>
    <mergeCell ref="H243:H248"/>
    <mergeCell ref="AB243:AB248"/>
    <mergeCell ref="G213:G224"/>
    <mergeCell ref="H213:H224"/>
    <mergeCell ref="J213:J224"/>
    <mergeCell ref="X213:X224"/>
    <mergeCell ref="Y213:Y224"/>
    <mergeCell ref="Z213:Z224"/>
    <mergeCell ref="D205:D224"/>
    <mergeCell ref="E205:E224"/>
    <mergeCell ref="F205:F224"/>
    <mergeCell ref="G205:G212"/>
    <mergeCell ref="H205:H212"/>
    <mergeCell ref="J205:J212"/>
    <mergeCell ref="X205:X212"/>
    <mergeCell ref="Y205:Y212"/>
    <mergeCell ref="Z205:Z212"/>
    <mergeCell ref="J233:J234"/>
    <mergeCell ref="K233:K234"/>
    <mergeCell ref="X233:X234"/>
    <mergeCell ref="Y233:Y234"/>
    <mergeCell ref="Z233:Z234"/>
    <mergeCell ref="D225:D226"/>
    <mergeCell ref="E225:E226"/>
    <mergeCell ref="F225:F226"/>
    <mergeCell ref="G225:G226"/>
    <mergeCell ref="X225:X226"/>
    <mergeCell ref="Y225:Y226"/>
    <mergeCell ref="Z225:Z226"/>
    <mergeCell ref="L219:L220"/>
    <mergeCell ref="L217:L218"/>
    <mergeCell ref="L215:L216"/>
    <mergeCell ref="L213:L214"/>
    <mergeCell ref="M227:M228"/>
    <mergeCell ref="AD324:AD373"/>
    <mergeCell ref="AE113:AE114"/>
    <mergeCell ref="AE115:AE116"/>
    <mergeCell ref="AE95:AE96"/>
    <mergeCell ref="AE97:AE98"/>
    <mergeCell ref="AE99:AE100"/>
    <mergeCell ref="AE101:AE102"/>
    <mergeCell ref="AE103:AE104"/>
    <mergeCell ref="AE105:AE106"/>
    <mergeCell ref="AE107:AE108"/>
    <mergeCell ref="AE109:AE110"/>
    <mergeCell ref="AE111:AE112"/>
    <mergeCell ref="AE346:AE347"/>
    <mergeCell ref="AE348:AE349"/>
    <mergeCell ref="AE350:AE351"/>
    <mergeCell ref="AE352:AE353"/>
    <mergeCell ref="AE354:AE355"/>
    <mergeCell ref="AE356:AE357"/>
    <mergeCell ref="AD294:AD305"/>
    <mergeCell ref="AD306:AD309"/>
    <mergeCell ref="AD310:AD311"/>
    <mergeCell ref="AD312:AD313"/>
    <mergeCell ref="AD314:AD315"/>
    <mergeCell ref="AD316:AD319"/>
    <mergeCell ref="AD320:AD323"/>
    <mergeCell ref="AD205:AD206"/>
    <mergeCell ref="AD207:AD208"/>
    <mergeCell ref="AD209:AD210"/>
    <mergeCell ref="AD211:AD212"/>
    <mergeCell ref="AD213:AD216"/>
    <mergeCell ref="AD217:AD218"/>
    <mergeCell ref="AD219:AD220"/>
    <mergeCell ref="AH3:AH116"/>
    <mergeCell ref="AE3:AE4"/>
    <mergeCell ref="AE5:AE6"/>
    <mergeCell ref="AE7:AE8"/>
    <mergeCell ref="AE9:AE10"/>
    <mergeCell ref="AE11:AE12"/>
    <mergeCell ref="AE13:AE14"/>
    <mergeCell ref="AE15:AE16"/>
    <mergeCell ref="AE17:AE18"/>
    <mergeCell ref="AE19:AE20"/>
    <mergeCell ref="AE21:AE22"/>
    <mergeCell ref="AE23:AE24"/>
    <mergeCell ref="AE25:AE26"/>
    <mergeCell ref="AE27:AE28"/>
    <mergeCell ref="AE29:AE30"/>
    <mergeCell ref="AE31:AE32"/>
    <mergeCell ref="AE33:AE34"/>
    <mergeCell ref="AE35:AE36"/>
    <mergeCell ref="AE37:AE38"/>
    <mergeCell ref="AE39:AE40"/>
    <mergeCell ref="AE41:AE42"/>
    <mergeCell ref="AE43:AE44"/>
    <mergeCell ref="AE45:AE46"/>
    <mergeCell ref="AF65:AF72"/>
    <mergeCell ref="AF73:AF86"/>
    <mergeCell ref="AF87:AF98"/>
    <mergeCell ref="AF99:AF110"/>
    <mergeCell ref="AF111:AF116"/>
    <mergeCell ref="AG3:AG56"/>
    <mergeCell ref="AG57:AG86"/>
    <mergeCell ref="AG87:AG98"/>
    <mergeCell ref="AG99:AG110"/>
    <mergeCell ref="AG111:AG116"/>
    <mergeCell ref="AB11:AB22"/>
    <mergeCell ref="AB23:AB30"/>
    <mergeCell ref="AB31:AB42"/>
    <mergeCell ref="AB43:AB48"/>
    <mergeCell ref="AB49:AB56"/>
    <mergeCell ref="AB57:AB64"/>
    <mergeCell ref="AB65:AB72"/>
    <mergeCell ref="AC3:AC116"/>
    <mergeCell ref="AD3:AD22"/>
    <mergeCell ref="AB73:AB86"/>
    <mergeCell ref="Z87:Z98"/>
    <mergeCell ref="Z99:Z110"/>
    <mergeCell ref="Z111:Z116"/>
    <mergeCell ref="AA3:AA10"/>
    <mergeCell ref="AA11:AA22"/>
    <mergeCell ref="AA23:AA30"/>
    <mergeCell ref="AA31:AA42"/>
    <mergeCell ref="AA43:AA48"/>
    <mergeCell ref="AA49:AA56"/>
    <mergeCell ref="AA57:AA64"/>
    <mergeCell ref="AA65:AA72"/>
    <mergeCell ref="AA73:AA86"/>
    <mergeCell ref="AA87:AA98"/>
    <mergeCell ref="AA99:AA110"/>
    <mergeCell ref="AA111:AA116"/>
    <mergeCell ref="Z3:Z10"/>
    <mergeCell ref="Z11:Z22"/>
    <mergeCell ref="Z23:Z30"/>
    <mergeCell ref="Z31:Z42"/>
    <mergeCell ref="Z43:Z48"/>
    <mergeCell ref="Z49:Z56"/>
    <mergeCell ref="Z57:Z64"/>
    <mergeCell ref="Z65:Z72"/>
    <mergeCell ref="Z73:Z86"/>
    <mergeCell ref="AB87:AB98"/>
    <mergeCell ref="AB99:AB110"/>
    <mergeCell ref="AB111:AB116"/>
    <mergeCell ref="AB3:AB10"/>
    <mergeCell ref="K3:K10"/>
    <mergeCell ref="K49:K56"/>
    <mergeCell ref="K73:K86"/>
    <mergeCell ref="X3:X10"/>
    <mergeCell ref="X11:X22"/>
    <mergeCell ref="X23:X30"/>
    <mergeCell ref="X31:X42"/>
    <mergeCell ref="X43:X48"/>
    <mergeCell ref="X49:X56"/>
    <mergeCell ref="X57:X64"/>
    <mergeCell ref="X65:X72"/>
    <mergeCell ref="X73:X86"/>
    <mergeCell ref="X87:X98"/>
    <mergeCell ref="X99:X110"/>
    <mergeCell ref="X111:X116"/>
    <mergeCell ref="Y3:Y10"/>
    <mergeCell ref="Y11:Y22"/>
    <mergeCell ref="Y23:Y30"/>
    <mergeCell ref="Y31:Y42"/>
    <mergeCell ref="L101:L102"/>
    <mergeCell ref="M101:M102"/>
    <mergeCell ref="L103:L104"/>
    <mergeCell ref="M103:M104"/>
    <mergeCell ref="L105:L106"/>
    <mergeCell ref="M105:M106"/>
    <mergeCell ref="AD23:AD30"/>
    <mergeCell ref="AD31:AD42"/>
    <mergeCell ref="AD43:AD48"/>
    <mergeCell ref="AD49:AD56"/>
    <mergeCell ref="AD57:AD72"/>
    <mergeCell ref="AD73:AD86"/>
    <mergeCell ref="AD87:AD98"/>
    <mergeCell ref="AD99:AD110"/>
    <mergeCell ref="L111:L112"/>
    <mergeCell ref="M111:M112"/>
    <mergeCell ref="L113:L114"/>
    <mergeCell ref="M113:M114"/>
    <mergeCell ref="L115:L116"/>
    <mergeCell ref="M115:M116"/>
    <mergeCell ref="L97:L98"/>
    <mergeCell ref="M97:M98"/>
    <mergeCell ref="G99:G110"/>
    <mergeCell ref="H99:H110"/>
    <mergeCell ref="I99:I110"/>
    <mergeCell ref="J99:J110"/>
    <mergeCell ref="K99:K110"/>
    <mergeCell ref="Y43:Y48"/>
    <mergeCell ref="Y49:Y56"/>
    <mergeCell ref="Y57:Y64"/>
    <mergeCell ref="Y65:Y72"/>
    <mergeCell ref="Y73:Y86"/>
    <mergeCell ref="Y87:Y98"/>
    <mergeCell ref="Y99:Y110"/>
    <mergeCell ref="Y111:Y116"/>
    <mergeCell ref="AD111:AD116"/>
    <mergeCell ref="L99:L100"/>
    <mergeCell ref="M99:M100"/>
    <mergeCell ref="L107:L108"/>
    <mergeCell ref="M107:M108"/>
    <mergeCell ref="L109:L110"/>
    <mergeCell ref="M109:M110"/>
    <mergeCell ref="L87:L88"/>
    <mergeCell ref="M87:M88"/>
    <mergeCell ref="L89:L90"/>
    <mergeCell ref="M89:M90"/>
    <mergeCell ref="L91:L92"/>
    <mergeCell ref="M91:M92"/>
    <mergeCell ref="L93:L94"/>
    <mergeCell ref="M93:M94"/>
    <mergeCell ref="L95:L96"/>
    <mergeCell ref="M95:M96"/>
    <mergeCell ref="G73:G86"/>
    <mergeCell ref="H73:H86"/>
    <mergeCell ref="I73:I78"/>
    <mergeCell ref="J73:J78"/>
    <mergeCell ref="L73:L74"/>
    <mergeCell ref="M73:M74"/>
    <mergeCell ref="L75:L76"/>
    <mergeCell ref="M75:M76"/>
    <mergeCell ref="L77:L78"/>
    <mergeCell ref="M77:M78"/>
    <mergeCell ref="I79:I86"/>
    <mergeCell ref="J79:J86"/>
    <mergeCell ref="L79:L80"/>
    <mergeCell ref="M79:M80"/>
    <mergeCell ref="L81:L82"/>
    <mergeCell ref="M81:M82"/>
    <mergeCell ref="L83:L84"/>
    <mergeCell ref="M83:M84"/>
    <mergeCell ref="L85:L86"/>
    <mergeCell ref="M85:M86"/>
    <mergeCell ref="L57:L58"/>
    <mergeCell ref="M57:M58"/>
    <mergeCell ref="L59:L60"/>
    <mergeCell ref="M59:M60"/>
    <mergeCell ref="L61:L62"/>
    <mergeCell ref="M61:M62"/>
    <mergeCell ref="L63:L64"/>
    <mergeCell ref="M63:M64"/>
    <mergeCell ref="G65:G72"/>
    <mergeCell ref="H65:H72"/>
    <mergeCell ref="I65:I72"/>
    <mergeCell ref="J65:J72"/>
    <mergeCell ref="K65:K72"/>
    <mergeCell ref="L65:L66"/>
    <mergeCell ref="M65:M66"/>
    <mergeCell ref="L67:L68"/>
    <mergeCell ref="M67:M68"/>
    <mergeCell ref="L69:L70"/>
    <mergeCell ref="M69:M70"/>
    <mergeCell ref="L71:L72"/>
    <mergeCell ref="M71:M72"/>
    <mergeCell ref="I57:I64"/>
    <mergeCell ref="J57:J64"/>
    <mergeCell ref="K57:K64"/>
    <mergeCell ref="G57:G64"/>
    <mergeCell ref="H57:H64"/>
    <mergeCell ref="G49:G56"/>
    <mergeCell ref="H49:H56"/>
    <mergeCell ref="I49:I52"/>
    <mergeCell ref="J49:J52"/>
    <mergeCell ref="L49:L50"/>
    <mergeCell ref="M49:M50"/>
    <mergeCell ref="L51:L52"/>
    <mergeCell ref="M51:M52"/>
    <mergeCell ref="I53:I56"/>
    <mergeCell ref="J53:J56"/>
    <mergeCell ref="L53:L54"/>
    <mergeCell ref="M53:M54"/>
    <mergeCell ref="L55:L56"/>
    <mergeCell ref="M55:M56"/>
    <mergeCell ref="L39:L40"/>
    <mergeCell ref="M39:M40"/>
    <mergeCell ref="L41:L42"/>
    <mergeCell ref="M41:M42"/>
    <mergeCell ref="G43:G48"/>
    <mergeCell ref="H43:H48"/>
    <mergeCell ref="I43:I48"/>
    <mergeCell ref="J43:J48"/>
    <mergeCell ref="K43:K48"/>
    <mergeCell ref="L43:L44"/>
    <mergeCell ref="M43:M44"/>
    <mergeCell ref="L45:L46"/>
    <mergeCell ref="M45:M46"/>
    <mergeCell ref="L47:L48"/>
    <mergeCell ref="M47:M48"/>
    <mergeCell ref="G31:G42"/>
    <mergeCell ref="H31:H42"/>
    <mergeCell ref="I31:I42"/>
    <mergeCell ref="G23:G30"/>
    <mergeCell ref="H23:H30"/>
    <mergeCell ref="I23:I30"/>
    <mergeCell ref="J23:J30"/>
    <mergeCell ref="K23:K30"/>
    <mergeCell ref="L23:L24"/>
    <mergeCell ref="M23:M24"/>
    <mergeCell ref="L25:L26"/>
    <mergeCell ref="M25:M26"/>
    <mergeCell ref="L27:L28"/>
    <mergeCell ref="M27:M28"/>
    <mergeCell ref="L29:L30"/>
    <mergeCell ref="M29:M30"/>
    <mergeCell ref="G11:G22"/>
    <mergeCell ref="H11:H22"/>
    <mergeCell ref="I11:I22"/>
    <mergeCell ref="J11:J22"/>
    <mergeCell ref="K11:K22"/>
    <mergeCell ref="L11:L12"/>
    <mergeCell ref="M11:M12"/>
    <mergeCell ref="L13:L14"/>
    <mergeCell ref="M13:M14"/>
    <mergeCell ref="L15:L16"/>
    <mergeCell ref="M15:M16"/>
    <mergeCell ref="L17:L18"/>
    <mergeCell ref="M17:M18"/>
    <mergeCell ref="L19:L20"/>
    <mergeCell ref="M19:M20"/>
    <mergeCell ref="L21:L22"/>
    <mergeCell ref="M21:M22"/>
    <mergeCell ref="G3:G10"/>
    <mergeCell ref="H3:H10"/>
    <mergeCell ref="I3:I10"/>
    <mergeCell ref="J3:J10"/>
    <mergeCell ref="L3:L4"/>
    <mergeCell ref="M3:M4"/>
    <mergeCell ref="L5:L6"/>
    <mergeCell ref="M5:M6"/>
    <mergeCell ref="L7:L8"/>
    <mergeCell ref="M7:M8"/>
    <mergeCell ref="L9:L10"/>
    <mergeCell ref="M9:M10"/>
    <mergeCell ref="A3:A116"/>
    <mergeCell ref="B3:B116"/>
    <mergeCell ref="C3:C56"/>
    <mergeCell ref="D3:D56"/>
    <mergeCell ref="E3:E56"/>
    <mergeCell ref="F3:F56"/>
    <mergeCell ref="C57:C86"/>
    <mergeCell ref="D57:D86"/>
    <mergeCell ref="E57:E86"/>
    <mergeCell ref="F57:F86"/>
    <mergeCell ref="C87:C98"/>
    <mergeCell ref="D87:D98"/>
    <mergeCell ref="E87:E98"/>
    <mergeCell ref="F87:F98"/>
    <mergeCell ref="C99:C110"/>
    <mergeCell ref="D99:D110"/>
    <mergeCell ref="E99:E110"/>
    <mergeCell ref="F99:F110"/>
    <mergeCell ref="C111:C116"/>
    <mergeCell ref="D111:D116"/>
    <mergeCell ref="F111:F116"/>
    <mergeCell ref="AC324:AC373"/>
    <mergeCell ref="AI324:AI373"/>
    <mergeCell ref="AC374:AC461"/>
    <mergeCell ref="AI374:AI461"/>
    <mergeCell ref="AC462:AC599"/>
    <mergeCell ref="AI462:AI599"/>
    <mergeCell ref="AD532:AD565"/>
    <mergeCell ref="AD566:AD599"/>
    <mergeCell ref="AD504:AD519"/>
    <mergeCell ref="AD520:AD523"/>
    <mergeCell ref="AD524:AD531"/>
    <mergeCell ref="AD462:AD503"/>
    <mergeCell ref="AD422:AD439"/>
    <mergeCell ref="AD440:AD461"/>
    <mergeCell ref="AD374:AD383"/>
    <mergeCell ref="AD384:AD421"/>
    <mergeCell ref="AC117:AC146"/>
    <mergeCell ref="AD117:AD120"/>
    <mergeCell ref="AD121:AD126"/>
    <mergeCell ref="AD127:AD132"/>
    <mergeCell ref="AD133:AD138"/>
    <mergeCell ref="AD139:AD146"/>
    <mergeCell ref="AI117:AI146"/>
    <mergeCell ref="AI3:AI116"/>
    <mergeCell ref="AF3:AF10"/>
    <mergeCell ref="AF11:AF22"/>
    <mergeCell ref="AF23:AF30"/>
    <mergeCell ref="AF31:AF42"/>
    <mergeCell ref="AF43:AF48"/>
    <mergeCell ref="AF49:AF56"/>
    <mergeCell ref="AF57:AF64"/>
    <mergeCell ref="AF448:AF453"/>
    <mergeCell ref="AF336:AF343"/>
    <mergeCell ref="AF344:AF351"/>
    <mergeCell ref="AF352:AF357"/>
    <mergeCell ref="AF358:AF363"/>
    <mergeCell ref="AF364:AF373"/>
    <mergeCell ref="AF374:AF383"/>
    <mergeCell ref="AF324:AF329"/>
    <mergeCell ref="AF330:AF335"/>
    <mergeCell ref="AG562:AG565"/>
    <mergeCell ref="AG566:AG589"/>
    <mergeCell ref="AG590:AG595"/>
    <mergeCell ref="AG596:AG599"/>
    <mergeCell ref="AH117:AH146"/>
    <mergeCell ref="AH324:AH373"/>
    <mergeCell ref="AH374:AH461"/>
    <mergeCell ref="AH462:AH599"/>
    <mergeCell ref="AG492:AG499"/>
    <mergeCell ref="AG500:AG503"/>
    <mergeCell ref="AG504:AG519"/>
    <mergeCell ref="AG520:AG523"/>
    <mergeCell ref="AG524:AG531"/>
    <mergeCell ref="AG532:AG539"/>
    <mergeCell ref="AG540:AG547"/>
    <mergeCell ref="AG548:AG553"/>
    <mergeCell ref="AG554:AG561"/>
    <mergeCell ref="AG406:AG409"/>
    <mergeCell ref="AG410:AG446"/>
    <mergeCell ref="AG448:AG453"/>
    <mergeCell ref="AG454:AG461"/>
    <mergeCell ref="AG205:AG224"/>
    <mergeCell ref="AG225:AG226"/>
    <mergeCell ref="AG117:AG132"/>
    <mergeCell ref="AG133:AG138"/>
    <mergeCell ref="AG139:AG146"/>
    <mergeCell ref="AF492:AF499"/>
    <mergeCell ref="AF500:AF503"/>
    <mergeCell ref="AF504:AF519"/>
    <mergeCell ref="AF520:AF523"/>
    <mergeCell ref="AF524:AF531"/>
    <mergeCell ref="AF532:AF539"/>
    <mergeCell ref="AF540:AF547"/>
    <mergeCell ref="AF548:AF553"/>
    <mergeCell ref="AF454:AF461"/>
    <mergeCell ref="AF462:AF463"/>
    <mergeCell ref="AF464:AF465"/>
    <mergeCell ref="AF466:AF469"/>
    <mergeCell ref="AF470:AF475"/>
    <mergeCell ref="AF476:AF479"/>
    <mergeCell ref="AF480:AF487"/>
    <mergeCell ref="AF488:AF491"/>
    <mergeCell ref="AF400:AF405"/>
    <mergeCell ref="AF384:AF393"/>
    <mergeCell ref="AF394:AF399"/>
    <mergeCell ref="AG462:AG475"/>
    <mergeCell ref="AG476:AG479"/>
    <mergeCell ref="AG480:AG487"/>
    <mergeCell ref="AG488:AG491"/>
    <mergeCell ref="AG324:AG335"/>
    <mergeCell ref="AG336:AG373"/>
    <mergeCell ref="AG374:AG405"/>
    <mergeCell ref="AF406:AF407"/>
    <mergeCell ref="AF408:AF409"/>
    <mergeCell ref="AF410:AF421"/>
    <mergeCell ref="AB566:AB573"/>
    <mergeCell ref="AB574:AB581"/>
    <mergeCell ref="AB582:AB589"/>
    <mergeCell ref="AB590:AB595"/>
    <mergeCell ref="AB596:AB599"/>
    <mergeCell ref="AF117:AF120"/>
    <mergeCell ref="AF121:AF126"/>
    <mergeCell ref="AF127:AF132"/>
    <mergeCell ref="AF133:AF138"/>
    <mergeCell ref="AF139:AF146"/>
    <mergeCell ref="AB500:AB503"/>
    <mergeCell ref="AB504:AB519"/>
    <mergeCell ref="AB520:AB523"/>
    <mergeCell ref="AB524:AB531"/>
    <mergeCell ref="AB532:AB539"/>
    <mergeCell ref="AB540:AB547"/>
    <mergeCell ref="AB548:AB553"/>
    <mergeCell ref="AB554:AB561"/>
    <mergeCell ref="AB562:AB565"/>
    <mergeCell ref="AB464:AB465"/>
    <mergeCell ref="AB466:AB469"/>
    <mergeCell ref="AF596:AF599"/>
    <mergeCell ref="AF554:AF561"/>
    <mergeCell ref="AF562:AF565"/>
    <mergeCell ref="AF566:AF573"/>
    <mergeCell ref="AF574:AF581"/>
    <mergeCell ref="AF582:AF589"/>
    <mergeCell ref="AF590:AF595"/>
    <mergeCell ref="AF422:AF427"/>
    <mergeCell ref="AF428:AF433"/>
    <mergeCell ref="AF434:AF439"/>
    <mergeCell ref="AF440:AF447"/>
    <mergeCell ref="AA344:AA351"/>
    <mergeCell ref="AA352:AA357"/>
    <mergeCell ref="AA358:AA363"/>
    <mergeCell ref="AB470:AB475"/>
    <mergeCell ref="AB476:AB479"/>
    <mergeCell ref="AB480:AB487"/>
    <mergeCell ref="AB488:AB491"/>
    <mergeCell ref="AB492:AB499"/>
    <mergeCell ref="AB408:AB409"/>
    <mergeCell ref="AB410:AB421"/>
    <mergeCell ref="AB422:AB427"/>
    <mergeCell ref="AB428:AB433"/>
    <mergeCell ref="AB434:AB439"/>
    <mergeCell ref="AB440:AB447"/>
    <mergeCell ref="AB448:AB453"/>
    <mergeCell ref="AB454:AB461"/>
    <mergeCell ref="AB462:AB463"/>
    <mergeCell ref="AB352:AB357"/>
    <mergeCell ref="AB358:AB363"/>
    <mergeCell ref="AB364:AB373"/>
    <mergeCell ref="AB374:AB383"/>
    <mergeCell ref="AB384:AB393"/>
    <mergeCell ref="AB394:AB399"/>
    <mergeCell ref="AB400:AB405"/>
    <mergeCell ref="AB406:AB407"/>
    <mergeCell ref="AA548:AA553"/>
    <mergeCell ref="AA554:AA561"/>
    <mergeCell ref="AA562:AA565"/>
    <mergeCell ref="AA566:AA573"/>
    <mergeCell ref="AA574:AA581"/>
    <mergeCell ref="AA470:AA475"/>
    <mergeCell ref="AA476:AA479"/>
    <mergeCell ref="AA480:AA487"/>
    <mergeCell ref="AA488:AA491"/>
    <mergeCell ref="AA492:AA499"/>
    <mergeCell ref="AA384:AA393"/>
    <mergeCell ref="AB324:AB329"/>
    <mergeCell ref="AB330:AB335"/>
    <mergeCell ref="AB336:AB343"/>
    <mergeCell ref="AB344:AB351"/>
    <mergeCell ref="AA500:AA503"/>
    <mergeCell ref="AA504:AA519"/>
    <mergeCell ref="AA422:AA427"/>
    <mergeCell ref="AA428:AA433"/>
    <mergeCell ref="AA434:AA439"/>
    <mergeCell ref="AA440:AA447"/>
    <mergeCell ref="AA448:AA453"/>
    <mergeCell ref="AA454:AA461"/>
    <mergeCell ref="AA374:AA383"/>
    <mergeCell ref="AA394:AA399"/>
    <mergeCell ref="AA400:AA405"/>
    <mergeCell ref="AA406:AA407"/>
    <mergeCell ref="AA408:AA409"/>
    <mergeCell ref="AA410:AA421"/>
    <mergeCell ref="AA324:AA329"/>
    <mergeCell ref="AA330:AA335"/>
    <mergeCell ref="AA336:AA343"/>
    <mergeCell ref="Z596:Z599"/>
    <mergeCell ref="AA117:AA120"/>
    <mergeCell ref="AA121:AA126"/>
    <mergeCell ref="AA127:AA132"/>
    <mergeCell ref="AA133:AA138"/>
    <mergeCell ref="AA139:AA146"/>
    <mergeCell ref="Z532:Z539"/>
    <mergeCell ref="Z540:Z547"/>
    <mergeCell ref="Z548:Z553"/>
    <mergeCell ref="Z554:Z561"/>
    <mergeCell ref="Z562:Z565"/>
    <mergeCell ref="Z566:Z573"/>
    <mergeCell ref="Z574:Z581"/>
    <mergeCell ref="Z582:Z589"/>
    <mergeCell ref="Z590:Z595"/>
    <mergeCell ref="Z480:Z487"/>
    <mergeCell ref="Z488:Z491"/>
    <mergeCell ref="Z492:Z499"/>
    <mergeCell ref="Z500:Z503"/>
    <mergeCell ref="Z504:Z519"/>
    <mergeCell ref="Z520:Z523"/>
    <mergeCell ref="AA596:AA599"/>
    <mergeCell ref="AA582:AA589"/>
    <mergeCell ref="AA590:AA595"/>
    <mergeCell ref="AA462:AA463"/>
    <mergeCell ref="AA464:AA465"/>
    <mergeCell ref="AA466:AA469"/>
    <mergeCell ref="AA364:AA373"/>
    <mergeCell ref="AA520:AA523"/>
    <mergeCell ref="AA524:AA531"/>
    <mergeCell ref="AA532:AA539"/>
    <mergeCell ref="AA540:AA547"/>
    <mergeCell ref="Y582:Y589"/>
    <mergeCell ref="Y590:Y595"/>
    <mergeCell ref="Y488:Y491"/>
    <mergeCell ref="Y448:Y453"/>
    <mergeCell ref="Y454:Y461"/>
    <mergeCell ref="Y462:Y463"/>
    <mergeCell ref="Y464:Y465"/>
    <mergeCell ref="Y466:Y469"/>
    <mergeCell ref="Y470:Y475"/>
    <mergeCell ref="Y476:Y479"/>
    <mergeCell ref="Y480:Y487"/>
    <mergeCell ref="Y394:Y399"/>
    <mergeCell ref="Y400:Y405"/>
    <mergeCell ref="Y406:Y407"/>
    <mergeCell ref="Y408:Y409"/>
    <mergeCell ref="Y410:Y421"/>
    <mergeCell ref="Y358:Y363"/>
    <mergeCell ref="Y364:Y373"/>
    <mergeCell ref="Y374:Y383"/>
    <mergeCell ref="Y384:Y393"/>
    <mergeCell ref="Z324:Z329"/>
    <mergeCell ref="Z330:Z335"/>
    <mergeCell ref="Z336:Z343"/>
    <mergeCell ref="Z344:Z351"/>
    <mergeCell ref="Z352:Z357"/>
    <mergeCell ref="Z358:Z363"/>
    <mergeCell ref="Z364:Z373"/>
    <mergeCell ref="Y548:Y553"/>
    <mergeCell ref="Y554:Y561"/>
    <mergeCell ref="Y562:Y565"/>
    <mergeCell ref="Y566:Y573"/>
    <mergeCell ref="Z524:Z531"/>
    <mergeCell ref="Z434:Z439"/>
    <mergeCell ref="Z440:Z447"/>
    <mergeCell ref="Z448:Z453"/>
    <mergeCell ref="Z454:Z461"/>
    <mergeCell ref="Z462:Z463"/>
    <mergeCell ref="Z464:Z465"/>
    <mergeCell ref="Z466:Z469"/>
    <mergeCell ref="Z470:Z475"/>
    <mergeCell ref="Z476:Z479"/>
    <mergeCell ref="Z374:Z383"/>
    <mergeCell ref="Z384:Z393"/>
    <mergeCell ref="Z394:Z399"/>
    <mergeCell ref="Z400:Z405"/>
    <mergeCell ref="Z406:Z407"/>
    <mergeCell ref="Z408:Z409"/>
    <mergeCell ref="Z410:Z421"/>
    <mergeCell ref="Z422:Z427"/>
    <mergeCell ref="Z428:Z433"/>
    <mergeCell ref="X582:X589"/>
    <mergeCell ref="X590:X595"/>
    <mergeCell ref="X596:X599"/>
    <mergeCell ref="Y117:Y120"/>
    <mergeCell ref="Y121:Y126"/>
    <mergeCell ref="Y127:Y132"/>
    <mergeCell ref="Y133:Y138"/>
    <mergeCell ref="Y139:Y146"/>
    <mergeCell ref="X500:X503"/>
    <mergeCell ref="X504:X519"/>
    <mergeCell ref="X520:X523"/>
    <mergeCell ref="X524:X531"/>
    <mergeCell ref="X532:X539"/>
    <mergeCell ref="X540:X547"/>
    <mergeCell ref="X548:X553"/>
    <mergeCell ref="X554:X561"/>
    <mergeCell ref="X462:X463"/>
    <mergeCell ref="Y596:Y599"/>
    <mergeCell ref="Y492:Y499"/>
    <mergeCell ref="Y500:Y503"/>
    <mergeCell ref="Y504:Y519"/>
    <mergeCell ref="Y520:Y523"/>
    <mergeCell ref="Y524:Y531"/>
    <mergeCell ref="Y532:Y539"/>
    <mergeCell ref="Y540:Y547"/>
    <mergeCell ref="Y428:Y433"/>
    <mergeCell ref="Y434:Y439"/>
    <mergeCell ref="Y440:Y447"/>
    <mergeCell ref="Y330:Y335"/>
    <mergeCell ref="Y336:Y343"/>
    <mergeCell ref="Y344:Y351"/>
    <mergeCell ref="Y352:Y357"/>
    <mergeCell ref="X428:X433"/>
    <mergeCell ref="X434:X439"/>
    <mergeCell ref="X440:X447"/>
    <mergeCell ref="X448:X453"/>
    <mergeCell ref="X454:X461"/>
    <mergeCell ref="X344:X351"/>
    <mergeCell ref="X352:X357"/>
    <mergeCell ref="X358:X363"/>
    <mergeCell ref="X364:X373"/>
    <mergeCell ref="X374:X383"/>
    <mergeCell ref="X384:X393"/>
    <mergeCell ref="X394:X399"/>
    <mergeCell ref="X400:X405"/>
    <mergeCell ref="Y324:Y329"/>
    <mergeCell ref="X562:X565"/>
    <mergeCell ref="X566:X573"/>
    <mergeCell ref="X574:X581"/>
    <mergeCell ref="Y574:Y581"/>
    <mergeCell ref="X324:X329"/>
    <mergeCell ref="X330:X335"/>
    <mergeCell ref="X336:X343"/>
    <mergeCell ref="Y422:Y427"/>
    <mergeCell ref="AE592:AE593"/>
    <mergeCell ref="AE594:AE595"/>
    <mergeCell ref="AE596:AE597"/>
    <mergeCell ref="AE598:AE599"/>
    <mergeCell ref="X117:X120"/>
    <mergeCell ref="X121:X126"/>
    <mergeCell ref="X127:X132"/>
    <mergeCell ref="X133:X138"/>
    <mergeCell ref="X139:X146"/>
    <mergeCell ref="AE574:AE575"/>
    <mergeCell ref="AE576:AE577"/>
    <mergeCell ref="AE578:AE579"/>
    <mergeCell ref="AE580:AE581"/>
    <mergeCell ref="AE582:AE583"/>
    <mergeCell ref="AE584:AE585"/>
    <mergeCell ref="AE586:AE587"/>
    <mergeCell ref="AE588:AE589"/>
    <mergeCell ref="AE590:AE591"/>
    <mergeCell ref="X464:X465"/>
    <mergeCell ref="X466:X469"/>
    <mergeCell ref="X470:X475"/>
    <mergeCell ref="X476:X479"/>
    <mergeCell ref="X480:X487"/>
    <mergeCell ref="X488:X491"/>
    <mergeCell ref="X492:X499"/>
    <mergeCell ref="X406:X407"/>
    <mergeCell ref="X408:X409"/>
    <mergeCell ref="X410:X421"/>
    <mergeCell ref="X422:X427"/>
    <mergeCell ref="AE556:AE557"/>
    <mergeCell ref="AE558:AE559"/>
    <mergeCell ref="AE560:AE561"/>
    <mergeCell ref="AE562:AE563"/>
    <mergeCell ref="AE564:AE565"/>
    <mergeCell ref="AE566:AE567"/>
    <mergeCell ref="AE568:AE569"/>
    <mergeCell ref="AE570:AE571"/>
    <mergeCell ref="AE572:AE573"/>
    <mergeCell ref="AE538:AE539"/>
    <mergeCell ref="AE540:AE541"/>
    <mergeCell ref="AE542:AE543"/>
    <mergeCell ref="AE544:AE545"/>
    <mergeCell ref="AE546:AE547"/>
    <mergeCell ref="AE548:AE549"/>
    <mergeCell ref="AE550:AE551"/>
    <mergeCell ref="AE552:AE553"/>
    <mergeCell ref="AE554:AE555"/>
    <mergeCell ref="AE520:AE521"/>
    <mergeCell ref="AE522:AE523"/>
    <mergeCell ref="AE524:AE525"/>
    <mergeCell ref="AE526:AE527"/>
    <mergeCell ref="AE528:AE529"/>
    <mergeCell ref="AE530:AE531"/>
    <mergeCell ref="AE532:AE533"/>
    <mergeCell ref="AE534:AE535"/>
    <mergeCell ref="AE536:AE537"/>
    <mergeCell ref="AE502:AE503"/>
    <mergeCell ref="AE504:AE505"/>
    <mergeCell ref="AE506:AE507"/>
    <mergeCell ref="AE508:AE509"/>
    <mergeCell ref="AE510:AE511"/>
    <mergeCell ref="AE512:AE513"/>
    <mergeCell ref="AE514:AE515"/>
    <mergeCell ref="AE516:AE517"/>
    <mergeCell ref="AE518:AE519"/>
    <mergeCell ref="AE492:AE493"/>
    <mergeCell ref="AE494:AE495"/>
    <mergeCell ref="AE496:AE497"/>
    <mergeCell ref="AE498:AE499"/>
    <mergeCell ref="AE500:AE501"/>
    <mergeCell ref="AE480:AE481"/>
    <mergeCell ref="AE482:AE483"/>
    <mergeCell ref="AE484:AE485"/>
    <mergeCell ref="AE486:AE487"/>
    <mergeCell ref="AE488:AE489"/>
    <mergeCell ref="AE490:AE491"/>
    <mergeCell ref="AE464:AE465"/>
    <mergeCell ref="AE466:AE467"/>
    <mergeCell ref="AE468:AE469"/>
    <mergeCell ref="AE470:AE471"/>
    <mergeCell ref="AE472:AE473"/>
    <mergeCell ref="AE474:AE475"/>
    <mergeCell ref="AE476:AE477"/>
    <mergeCell ref="AE478:AE479"/>
    <mergeCell ref="AE446:AE447"/>
    <mergeCell ref="AE448:AE449"/>
    <mergeCell ref="AE450:AE451"/>
    <mergeCell ref="AE452:AE453"/>
    <mergeCell ref="AE454:AE455"/>
    <mergeCell ref="AE456:AE457"/>
    <mergeCell ref="AE458:AE459"/>
    <mergeCell ref="AE460:AE461"/>
    <mergeCell ref="AE462:AE463"/>
    <mergeCell ref="AE428:AE429"/>
    <mergeCell ref="AE430:AE431"/>
    <mergeCell ref="AE432:AE433"/>
    <mergeCell ref="AE434:AE435"/>
    <mergeCell ref="AE436:AE437"/>
    <mergeCell ref="AE438:AE439"/>
    <mergeCell ref="AE440:AE441"/>
    <mergeCell ref="AE442:AE443"/>
    <mergeCell ref="AE444:AE445"/>
    <mergeCell ref="AE410:AE411"/>
    <mergeCell ref="AE412:AE413"/>
    <mergeCell ref="AE414:AE415"/>
    <mergeCell ref="AE416:AE417"/>
    <mergeCell ref="AE418:AE419"/>
    <mergeCell ref="AE420:AE421"/>
    <mergeCell ref="AE422:AE423"/>
    <mergeCell ref="AE424:AE425"/>
    <mergeCell ref="AE426:AE427"/>
    <mergeCell ref="AE392:AE393"/>
    <mergeCell ref="AE394:AE395"/>
    <mergeCell ref="AE396:AE397"/>
    <mergeCell ref="AE398:AE399"/>
    <mergeCell ref="AE400:AE401"/>
    <mergeCell ref="AE402:AE403"/>
    <mergeCell ref="AE404:AE405"/>
    <mergeCell ref="AE406:AE407"/>
    <mergeCell ref="AE408:AE409"/>
    <mergeCell ref="AE374:AE375"/>
    <mergeCell ref="AE376:AE377"/>
    <mergeCell ref="AE378:AE379"/>
    <mergeCell ref="AE380:AE381"/>
    <mergeCell ref="AE382:AE383"/>
    <mergeCell ref="AE384:AE385"/>
    <mergeCell ref="AE386:AE387"/>
    <mergeCell ref="AE388:AE389"/>
    <mergeCell ref="AE390:AE391"/>
    <mergeCell ref="AE364:AE365"/>
    <mergeCell ref="AE366:AE367"/>
    <mergeCell ref="AE368:AE369"/>
    <mergeCell ref="AE370:AE371"/>
    <mergeCell ref="AE372:AE373"/>
    <mergeCell ref="AE358:AE359"/>
    <mergeCell ref="AE360:AE361"/>
    <mergeCell ref="AE362:AE363"/>
    <mergeCell ref="AE328:AE329"/>
    <mergeCell ref="AE330:AE331"/>
    <mergeCell ref="AE332:AE333"/>
    <mergeCell ref="AE334:AE335"/>
    <mergeCell ref="AE336:AE337"/>
    <mergeCell ref="AE338:AE339"/>
    <mergeCell ref="AE340:AE341"/>
    <mergeCell ref="AE342:AE343"/>
    <mergeCell ref="AE344:AE345"/>
    <mergeCell ref="AE324:AE325"/>
    <mergeCell ref="AE326:AE327"/>
    <mergeCell ref="AE296:AE297"/>
    <mergeCell ref="AE298:AE299"/>
    <mergeCell ref="AE300:AE301"/>
    <mergeCell ref="AE302:AE303"/>
    <mergeCell ref="AE304:AE305"/>
    <mergeCell ref="AE306:AE307"/>
    <mergeCell ref="AE308:AE309"/>
    <mergeCell ref="AE310:AE311"/>
    <mergeCell ref="AE312:AE313"/>
    <mergeCell ref="AE314:AE315"/>
    <mergeCell ref="AE316:AE317"/>
    <mergeCell ref="AE318:AE319"/>
    <mergeCell ref="AE320:AE321"/>
    <mergeCell ref="AE129:AE130"/>
    <mergeCell ref="AE131:AE132"/>
    <mergeCell ref="AE133:AE134"/>
    <mergeCell ref="AE135:AE136"/>
    <mergeCell ref="AE137:AE138"/>
    <mergeCell ref="AE139:AE140"/>
    <mergeCell ref="AE141:AE142"/>
    <mergeCell ref="AE143:AE144"/>
    <mergeCell ref="AE145:AE146"/>
    <mergeCell ref="AE155:AE156"/>
    <mergeCell ref="AE165:AE166"/>
    <mergeCell ref="AE167:AE168"/>
    <mergeCell ref="AE169:AE170"/>
    <mergeCell ref="AE177:AE178"/>
    <mergeCell ref="AE179:AE180"/>
    <mergeCell ref="AE181:AE182"/>
    <mergeCell ref="AE201:AE202"/>
    <mergeCell ref="AE247:AE248"/>
    <mergeCell ref="AE245:AE246"/>
    <mergeCell ref="AE243:AE244"/>
    <mergeCell ref="AE241:AE242"/>
    <mergeCell ref="AE117:AE118"/>
    <mergeCell ref="AE119:AE120"/>
    <mergeCell ref="AE121:AE122"/>
    <mergeCell ref="AE123:AE124"/>
    <mergeCell ref="AE125:AE126"/>
    <mergeCell ref="AE127:AE128"/>
    <mergeCell ref="AE47:AE48"/>
    <mergeCell ref="AE49:AE50"/>
    <mergeCell ref="AE51:AE52"/>
    <mergeCell ref="AE53:AE54"/>
    <mergeCell ref="AE55:AE56"/>
    <mergeCell ref="AE57:AE58"/>
    <mergeCell ref="AE59:AE60"/>
    <mergeCell ref="AE61:AE62"/>
    <mergeCell ref="AE63:AE64"/>
    <mergeCell ref="AE65:AE66"/>
    <mergeCell ref="AE67:AE68"/>
    <mergeCell ref="AE69:AE70"/>
    <mergeCell ref="AE71:AE72"/>
    <mergeCell ref="AE73:AE74"/>
    <mergeCell ref="AE75:AE76"/>
    <mergeCell ref="AE77:AE78"/>
    <mergeCell ref="AE79:AE80"/>
    <mergeCell ref="AE81:AE82"/>
    <mergeCell ref="AE83:AE84"/>
    <mergeCell ref="AE85:AE86"/>
    <mergeCell ref="AE87:AE88"/>
    <mergeCell ref="AE89:AE90"/>
    <mergeCell ref="AE91:AE92"/>
    <mergeCell ref="AE93:AE94"/>
    <mergeCell ref="K139:K146"/>
    <mergeCell ref="M121:M122"/>
    <mergeCell ref="M123:M124"/>
    <mergeCell ref="M125:M126"/>
    <mergeCell ref="M127:M128"/>
    <mergeCell ref="M129:M130"/>
    <mergeCell ref="M131:M132"/>
    <mergeCell ref="M139:M140"/>
    <mergeCell ref="M141:M142"/>
    <mergeCell ref="M143:M144"/>
    <mergeCell ref="M145:M146"/>
    <mergeCell ref="L141:L142"/>
    <mergeCell ref="L143:L144"/>
    <mergeCell ref="L145:L146"/>
    <mergeCell ref="M117:M118"/>
    <mergeCell ref="M119:M120"/>
    <mergeCell ref="M133:M134"/>
    <mergeCell ref="M135:M136"/>
    <mergeCell ref="M137:M138"/>
    <mergeCell ref="Z117:Z120"/>
    <mergeCell ref="Z121:Z126"/>
    <mergeCell ref="Z127:Z132"/>
    <mergeCell ref="Z133:Z138"/>
    <mergeCell ref="Z139:Z146"/>
    <mergeCell ref="AB117:AB120"/>
    <mergeCell ref="AB121:AB126"/>
    <mergeCell ref="AB127:AB132"/>
    <mergeCell ref="AB133:AB138"/>
    <mergeCell ref="AB139:AB146"/>
    <mergeCell ref="H121:H126"/>
    <mergeCell ref="H127:H132"/>
    <mergeCell ref="H133:H138"/>
    <mergeCell ref="H139:H146"/>
    <mergeCell ref="K117:K120"/>
    <mergeCell ref="K121:K126"/>
    <mergeCell ref="K127:K132"/>
    <mergeCell ref="K133:K138"/>
    <mergeCell ref="L117:L118"/>
    <mergeCell ref="L119:L120"/>
    <mergeCell ref="L121:L122"/>
    <mergeCell ref="L123:L124"/>
    <mergeCell ref="L125:L126"/>
    <mergeCell ref="L127:L128"/>
    <mergeCell ref="L129:L130"/>
    <mergeCell ref="L131:L132"/>
    <mergeCell ref="L133:L134"/>
    <mergeCell ref="L135:L136"/>
    <mergeCell ref="L137:L138"/>
    <mergeCell ref="L139:L140"/>
    <mergeCell ref="A117:A146"/>
    <mergeCell ref="B117:B146"/>
    <mergeCell ref="D117:D132"/>
    <mergeCell ref="D133:D138"/>
    <mergeCell ref="D139:D146"/>
    <mergeCell ref="F117:F120"/>
    <mergeCell ref="F121:F132"/>
    <mergeCell ref="F133:F138"/>
    <mergeCell ref="F139:F146"/>
    <mergeCell ref="G117:G120"/>
    <mergeCell ref="G121:G126"/>
    <mergeCell ref="G127:G132"/>
    <mergeCell ref="G133:G138"/>
    <mergeCell ref="G139:G146"/>
    <mergeCell ref="I117:I120"/>
    <mergeCell ref="J117:J120"/>
    <mergeCell ref="I121:I126"/>
    <mergeCell ref="J121:J126"/>
    <mergeCell ref="I127:I132"/>
    <mergeCell ref="J127:J132"/>
    <mergeCell ref="J139:J146"/>
    <mergeCell ref="I133:I138"/>
    <mergeCell ref="J133:J138"/>
    <mergeCell ref="I139:I146"/>
    <mergeCell ref="C117:C132"/>
    <mergeCell ref="C133:C138"/>
    <mergeCell ref="C139:C146"/>
    <mergeCell ref="E117:E120"/>
    <mergeCell ref="E121:E132"/>
    <mergeCell ref="E133:E138"/>
    <mergeCell ref="E139:E146"/>
    <mergeCell ref="H117:H120"/>
    <mergeCell ref="L440:L441"/>
    <mergeCell ref="M440:M441"/>
    <mergeCell ref="L442:L443"/>
    <mergeCell ref="M442:M443"/>
    <mergeCell ref="L444:L445"/>
    <mergeCell ref="M444:M445"/>
    <mergeCell ref="L446:L447"/>
    <mergeCell ref="M446:M447"/>
    <mergeCell ref="C448:C453"/>
    <mergeCell ref="D448:D453"/>
    <mergeCell ref="E448:E453"/>
    <mergeCell ref="F448:F453"/>
    <mergeCell ref="G448:G453"/>
    <mergeCell ref="H448:H453"/>
    <mergeCell ref="I448:I453"/>
    <mergeCell ref="J448:J453"/>
    <mergeCell ref="K448:K453"/>
    <mergeCell ref="L448:L449"/>
    <mergeCell ref="M448:M449"/>
    <mergeCell ref="L450:L451"/>
    <mergeCell ref="M576:M577"/>
    <mergeCell ref="L578:L579"/>
    <mergeCell ref="M578:M579"/>
    <mergeCell ref="L580:L581"/>
    <mergeCell ref="L590:L591"/>
    <mergeCell ref="M590:M591"/>
    <mergeCell ref="L592:L593"/>
    <mergeCell ref="M592:M593"/>
    <mergeCell ref="L594:L595"/>
    <mergeCell ref="M594:M595"/>
    <mergeCell ref="G582:G589"/>
    <mergeCell ref="H582:H589"/>
    <mergeCell ref="I582:I589"/>
    <mergeCell ref="J582:J589"/>
    <mergeCell ref="K582:K589"/>
    <mergeCell ref="L582:L583"/>
    <mergeCell ref="M582:M583"/>
    <mergeCell ref="L584:L585"/>
    <mergeCell ref="M584:M585"/>
    <mergeCell ref="L586:L587"/>
    <mergeCell ref="M586:M587"/>
    <mergeCell ref="L588:L589"/>
    <mergeCell ref="M588:M589"/>
    <mergeCell ref="M580:M581"/>
    <mergeCell ref="C596:C599"/>
    <mergeCell ref="D596:D599"/>
    <mergeCell ref="E596:E599"/>
    <mergeCell ref="F596:F599"/>
    <mergeCell ref="G596:G599"/>
    <mergeCell ref="H596:H599"/>
    <mergeCell ref="I596:I599"/>
    <mergeCell ref="J596:J599"/>
    <mergeCell ref="K596:K599"/>
    <mergeCell ref="L596:L597"/>
    <mergeCell ref="M596:M597"/>
    <mergeCell ref="L598:L599"/>
    <mergeCell ref="M598:M599"/>
    <mergeCell ref="C590:C595"/>
    <mergeCell ref="D590:D595"/>
    <mergeCell ref="E590:E595"/>
    <mergeCell ref="F590:F595"/>
    <mergeCell ref="G590:G595"/>
    <mergeCell ref="H590:H595"/>
    <mergeCell ref="I590:I595"/>
    <mergeCell ref="J590:J595"/>
    <mergeCell ref="K590:K595"/>
    <mergeCell ref="L562:L563"/>
    <mergeCell ref="M562:M563"/>
    <mergeCell ref="L564:L565"/>
    <mergeCell ref="M564:M565"/>
    <mergeCell ref="C566:C589"/>
    <mergeCell ref="D566:D589"/>
    <mergeCell ref="E566:E589"/>
    <mergeCell ref="F566:F589"/>
    <mergeCell ref="G566:G573"/>
    <mergeCell ref="H566:H573"/>
    <mergeCell ref="I566:I573"/>
    <mergeCell ref="J566:J573"/>
    <mergeCell ref="K566:K573"/>
    <mergeCell ref="L566:L567"/>
    <mergeCell ref="M566:M567"/>
    <mergeCell ref="L568:L569"/>
    <mergeCell ref="M568:M569"/>
    <mergeCell ref="L570:L571"/>
    <mergeCell ref="M570:M571"/>
    <mergeCell ref="L572:L573"/>
    <mergeCell ref="M572:M573"/>
    <mergeCell ref="G574:G581"/>
    <mergeCell ref="H574:H581"/>
    <mergeCell ref="I574:I581"/>
    <mergeCell ref="I562:I565"/>
    <mergeCell ref="J562:J565"/>
    <mergeCell ref="K562:K565"/>
    <mergeCell ref="J574:J581"/>
    <mergeCell ref="K574:K581"/>
    <mergeCell ref="L574:L575"/>
    <mergeCell ref="M574:M575"/>
    <mergeCell ref="L576:L577"/>
    <mergeCell ref="M552:M553"/>
    <mergeCell ref="C554:C561"/>
    <mergeCell ref="D554:D561"/>
    <mergeCell ref="E554:E561"/>
    <mergeCell ref="F554:F561"/>
    <mergeCell ref="G554:G561"/>
    <mergeCell ref="H554:H561"/>
    <mergeCell ref="I554:I561"/>
    <mergeCell ref="J554:J561"/>
    <mergeCell ref="K554:K561"/>
    <mergeCell ref="L554:L555"/>
    <mergeCell ref="M554:M555"/>
    <mergeCell ref="L556:L557"/>
    <mergeCell ref="M556:M557"/>
    <mergeCell ref="L558:L559"/>
    <mergeCell ref="M558:M559"/>
    <mergeCell ref="L560:L561"/>
    <mergeCell ref="M560:M561"/>
    <mergeCell ref="C548:C553"/>
    <mergeCell ref="D548:D553"/>
    <mergeCell ref="E548:E553"/>
    <mergeCell ref="F548:F553"/>
    <mergeCell ref="G548:G553"/>
    <mergeCell ref="H548:H553"/>
    <mergeCell ref="I548:I553"/>
    <mergeCell ref="J548:J553"/>
    <mergeCell ref="K548:K553"/>
    <mergeCell ref="L548:L549"/>
    <mergeCell ref="M548:M549"/>
    <mergeCell ref="L550:L551"/>
    <mergeCell ref="M550:M551"/>
    <mergeCell ref="L552:L553"/>
    <mergeCell ref="M538:M539"/>
    <mergeCell ref="C540:C547"/>
    <mergeCell ref="D540:D547"/>
    <mergeCell ref="E540:E547"/>
    <mergeCell ref="F540:F547"/>
    <mergeCell ref="G540:G547"/>
    <mergeCell ref="H540:H547"/>
    <mergeCell ref="I540:I547"/>
    <mergeCell ref="J540:J547"/>
    <mergeCell ref="K540:K547"/>
    <mergeCell ref="L540:L541"/>
    <mergeCell ref="M540:M541"/>
    <mergeCell ref="L542:L543"/>
    <mergeCell ref="M542:M543"/>
    <mergeCell ref="L544:L545"/>
    <mergeCell ref="M544:M545"/>
    <mergeCell ref="L546:L547"/>
    <mergeCell ref="M546:M547"/>
    <mergeCell ref="C532:C539"/>
    <mergeCell ref="D532:D539"/>
    <mergeCell ref="E532:E539"/>
    <mergeCell ref="F532:F539"/>
    <mergeCell ref="G532:G539"/>
    <mergeCell ref="H532:H539"/>
    <mergeCell ref="I532:I539"/>
    <mergeCell ref="J532:J539"/>
    <mergeCell ref="K532:K539"/>
    <mergeCell ref="L532:L533"/>
    <mergeCell ref="M532:M533"/>
    <mergeCell ref="L534:L535"/>
    <mergeCell ref="M534:M535"/>
    <mergeCell ref="L536:L537"/>
    <mergeCell ref="M536:M537"/>
    <mergeCell ref="L538:L539"/>
    <mergeCell ref="C524:C531"/>
    <mergeCell ref="D524:D531"/>
    <mergeCell ref="E524:E531"/>
    <mergeCell ref="F524:F531"/>
    <mergeCell ref="G524:G531"/>
    <mergeCell ref="H524:H531"/>
    <mergeCell ref="I524:I531"/>
    <mergeCell ref="J524:J531"/>
    <mergeCell ref="K524:K531"/>
    <mergeCell ref="L514:L515"/>
    <mergeCell ref="M514:M515"/>
    <mergeCell ref="L516:L517"/>
    <mergeCell ref="M516:M517"/>
    <mergeCell ref="L518:L519"/>
    <mergeCell ref="M518:M519"/>
    <mergeCell ref="C520:C523"/>
    <mergeCell ref="D520:D523"/>
    <mergeCell ref="E520:E523"/>
    <mergeCell ref="F520:F523"/>
    <mergeCell ref="G520:G523"/>
    <mergeCell ref="H520:H523"/>
    <mergeCell ref="I520:I523"/>
    <mergeCell ref="J520:J523"/>
    <mergeCell ref="K520:K523"/>
    <mergeCell ref="L520:L521"/>
    <mergeCell ref="M520:M521"/>
    <mergeCell ref="L522:L523"/>
    <mergeCell ref="M522:M523"/>
    <mergeCell ref="L524:L525"/>
    <mergeCell ref="M524:M525"/>
    <mergeCell ref="L526:L527"/>
    <mergeCell ref="M526:M527"/>
    <mergeCell ref="L528:L529"/>
    <mergeCell ref="M528:M529"/>
    <mergeCell ref="L530:L531"/>
    <mergeCell ref="M530:M531"/>
    <mergeCell ref="L504:L505"/>
    <mergeCell ref="M504:M505"/>
    <mergeCell ref="L506:L507"/>
    <mergeCell ref="M506:M507"/>
    <mergeCell ref="L508:L509"/>
    <mergeCell ref="M508:M509"/>
    <mergeCell ref="L510:L511"/>
    <mergeCell ref="M510:M511"/>
    <mergeCell ref="L512:L513"/>
    <mergeCell ref="M512:M513"/>
    <mergeCell ref="C504:C519"/>
    <mergeCell ref="D504:D519"/>
    <mergeCell ref="E504:E519"/>
    <mergeCell ref="F504:F519"/>
    <mergeCell ref="G504:G519"/>
    <mergeCell ref="H504:H519"/>
    <mergeCell ref="I504:I519"/>
    <mergeCell ref="J504:J519"/>
    <mergeCell ref="K504:K519"/>
    <mergeCell ref="G500:G503"/>
    <mergeCell ref="H500:H503"/>
    <mergeCell ref="I500:I503"/>
    <mergeCell ref="J500:J503"/>
    <mergeCell ref="K500:K503"/>
    <mergeCell ref="L500:L501"/>
    <mergeCell ref="M500:M501"/>
    <mergeCell ref="L502:L503"/>
    <mergeCell ref="M502:M503"/>
    <mergeCell ref="C500:C503"/>
    <mergeCell ref="D500:D503"/>
    <mergeCell ref="E500:E503"/>
    <mergeCell ref="F500:F503"/>
    <mergeCell ref="L488:L489"/>
    <mergeCell ref="M488:M489"/>
    <mergeCell ref="L490:L491"/>
    <mergeCell ref="M490:M491"/>
    <mergeCell ref="C492:C499"/>
    <mergeCell ref="D492:D499"/>
    <mergeCell ref="E492:E499"/>
    <mergeCell ref="F492:F499"/>
    <mergeCell ref="G492:G499"/>
    <mergeCell ref="J492:J499"/>
    <mergeCell ref="K492:K499"/>
    <mergeCell ref="L492:L493"/>
    <mergeCell ref="M492:M493"/>
    <mergeCell ref="L494:L495"/>
    <mergeCell ref="M494:M495"/>
    <mergeCell ref="L496:L497"/>
    <mergeCell ref="M496:M497"/>
    <mergeCell ref="L498:L499"/>
    <mergeCell ref="M498:M499"/>
    <mergeCell ref="C488:C491"/>
    <mergeCell ref="D488:D491"/>
    <mergeCell ref="H480:H487"/>
    <mergeCell ref="I480:I487"/>
    <mergeCell ref="J480:J487"/>
    <mergeCell ref="K480:K487"/>
    <mergeCell ref="L480:L481"/>
    <mergeCell ref="M480:M481"/>
    <mergeCell ref="L482:L483"/>
    <mergeCell ref="M482:M483"/>
    <mergeCell ref="L484:L485"/>
    <mergeCell ref="M484:M485"/>
    <mergeCell ref="L486:L487"/>
    <mergeCell ref="M486:M487"/>
    <mergeCell ref="C480:C487"/>
    <mergeCell ref="D480:D487"/>
    <mergeCell ref="E480:E487"/>
    <mergeCell ref="F480:F487"/>
    <mergeCell ref="G480:G487"/>
    <mergeCell ref="J488:J491"/>
    <mergeCell ref="K488:K491"/>
    <mergeCell ref="L466:L467"/>
    <mergeCell ref="M466:M467"/>
    <mergeCell ref="L468:L469"/>
    <mergeCell ref="M468:M469"/>
    <mergeCell ref="G470:G475"/>
    <mergeCell ref="I470:I475"/>
    <mergeCell ref="J470:J475"/>
    <mergeCell ref="L470:L471"/>
    <mergeCell ref="M470:M471"/>
    <mergeCell ref="H472:H475"/>
    <mergeCell ref="K472:K475"/>
    <mergeCell ref="L472:L473"/>
    <mergeCell ref="M472:M473"/>
    <mergeCell ref="L474:L475"/>
    <mergeCell ref="M474:M475"/>
    <mergeCell ref="J476:J479"/>
    <mergeCell ref="K476:K479"/>
    <mergeCell ref="L476:L477"/>
    <mergeCell ref="M476:M477"/>
    <mergeCell ref="L478:L479"/>
    <mergeCell ref="M478:M479"/>
    <mergeCell ref="A462:A599"/>
    <mergeCell ref="B462:B599"/>
    <mergeCell ref="C462:C475"/>
    <mergeCell ref="D462:D475"/>
    <mergeCell ref="E462:E475"/>
    <mergeCell ref="F462:F475"/>
    <mergeCell ref="G462:G463"/>
    <mergeCell ref="H462:H463"/>
    <mergeCell ref="I462:I463"/>
    <mergeCell ref="G466:G469"/>
    <mergeCell ref="H466:H469"/>
    <mergeCell ref="I466:I469"/>
    <mergeCell ref="C476:C479"/>
    <mergeCell ref="D476:D479"/>
    <mergeCell ref="E476:E479"/>
    <mergeCell ref="F476:F479"/>
    <mergeCell ref="G476:G479"/>
    <mergeCell ref="H476:H479"/>
    <mergeCell ref="I476:I479"/>
    <mergeCell ref="E488:E491"/>
    <mergeCell ref="F488:F491"/>
    <mergeCell ref="G488:G491"/>
    <mergeCell ref="H488:H491"/>
    <mergeCell ref="I488:I491"/>
    <mergeCell ref="H492:H499"/>
    <mergeCell ref="I492:I499"/>
    <mergeCell ref="C562:C565"/>
    <mergeCell ref="D562:D565"/>
    <mergeCell ref="E562:E565"/>
    <mergeCell ref="F562:F565"/>
    <mergeCell ref="G562:G565"/>
    <mergeCell ref="H562:H565"/>
    <mergeCell ref="L454:L455"/>
    <mergeCell ref="M454:M455"/>
    <mergeCell ref="L456:L457"/>
    <mergeCell ref="M456:M457"/>
    <mergeCell ref="L458:L459"/>
    <mergeCell ref="M458:M459"/>
    <mergeCell ref="L460:L461"/>
    <mergeCell ref="M460:M461"/>
    <mergeCell ref="C454:C461"/>
    <mergeCell ref="D454:D461"/>
    <mergeCell ref="F454:F461"/>
    <mergeCell ref="G454:G461"/>
    <mergeCell ref="I454:I461"/>
    <mergeCell ref="J454:J461"/>
    <mergeCell ref="J462:J463"/>
    <mergeCell ref="K462:K463"/>
    <mergeCell ref="L462:L463"/>
    <mergeCell ref="M462:M463"/>
    <mergeCell ref="K454:K461"/>
    <mergeCell ref="H454:H461"/>
    <mergeCell ref="E454:E461"/>
    <mergeCell ref="G464:G465"/>
    <mergeCell ref="H464:H465"/>
    <mergeCell ref="I464:I465"/>
    <mergeCell ref="J464:J465"/>
    <mergeCell ref="K464:K465"/>
    <mergeCell ref="L464:L465"/>
    <mergeCell ref="M464:M465"/>
    <mergeCell ref="J466:J469"/>
    <mergeCell ref="K466:K469"/>
    <mergeCell ref="M450:M451"/>
    <mergeCell ref="L452:L453"/>
    <mergeCell ref="M452:M453"/>
    <mergeCell ref="C410:C447"/>
    <mergeCell ref="D410:D446"/>
    <mergeCell ref="E410:E447"/>
    <mergeCell ref="F410:F447"/>
    <mergeCell ref="G440:G447"/>
    <mergeCell ref="H440:H447"/>
    <mergeCell ref="I440:I447"/>
    <mergeCell ref="J440:J447"/>
    <mergeCell ref="K440:K447"/>
    <mergeCell ref="L428:L429"/>
    <mergeCell ref="M428:M429"/>
    <mergeCell ref="L430:L431"/>
    <mergeCell ref="M430:M431"/>
    <mergeCell ref="L432:L433"/>
    <mergeCell ref="M432:M433"/>
    <mergeCell ref="G434:G439"/>
    <mergeCell ref="H434:H439"/>
    <mergeCell ref="I434:I439"/>
    <mergeCell ref="J434:J439"/>
    <mergeCell ref="K434:K439"/>
    <mergeCell ref="L434:L435"/>
    <mergeCell ref="M434:M435"/>
    <mergeCell ref="L436:L437"/>
    <mergeCell ref="M436:M437"/>
    <mergeCell ref="L438:L439"/>
    <mergeCell ref="M438:M439"/>
    <mergeCell ref="G428:G433"/>
    <mergeCell ref="H428:H433"/>
    <mergeCell ref="I428:I433"/>
    <mergeCell ref="J428:J433"/>
    <mergeCell ref="K428:K433"/>
    <mergeCell ref="L420:L421"/>
    <mergeCell ref="M420:M421"/>
    <mergeCell ref="G422:G427"/>
    <mergeCell ref="H422:H427"/>
    <mergeCell ref="I422:I427"/>
    <mergeCell ref="J422:J427"/>
    <mergeCell ref="K422:K427"/>
    <mergeCell ref="L422:L423"/>
    <mergeCell ref="M422:M423"/>
    <mergeCell ref="L424:L425"/>
    <mergeCell ref="M424:M425"/>
    <mergeCell ref="L426:L427"/>
    <mergeCell ref="M426:M427"/>
    <mergeCell ref="L410:L411"/>
    <mergeCell ref="M410:M411"/>
    <mergeCell ref="L412:L413"/>
    <mergeCell ref="M412:M413"/>
    <mergeCell ref="L414:L415"/>
    <mergeCell ref="M414:M415"/>
    <mergeCell ref="L416:L417"/>
    <mergeCell ref="M416:M417"/>
    <mergeCell ref="L418:L419"/>
    <mergeCell ref="M418:M419"/>
    <mergeCell ref="G410:G421"/>
    <mergeCell ref="H410:H421"/>
    <mergeCell ref="I410:I421"/>
    <mergeCell ref="J410:J421"/>
    <mergeCell ref="K410:K421"/>
    <mergeCell ref="L406:L407"/>
    <mergeCell ref="M406:M407"/>
    <mergeCell ref="G408:G409"/>
    <mergeCell ref="H408:H409"/>
    <mergeCell ref="I408:I409"/>
    <mergeCell ref="J408:J409"/>
    <mergeCell ref="K408:K409"/>
    <mergeCell ref="L408:L409"/>
    <mergeCell ref="M408:M409"/>
    <mergeCell ref="C406:C409"/>
    <mergeCell ref="D406:D409"/>
    <mergeCell ref="E406:E409"/>
    <mergeCell ref="F406:F409"/>
    <mergeCell ref="G406:G407"/>
    <mergeCell ref="H406:H407"/>
    <mergeCell ref="I406:I407"/>
    <mergeCell ref="J406:J407"/>
    <mergeCell ref="K406:K407"/>
    <mergeCell ref="I390:I393"/>
    <mergeCell ref="J390:J393"/>
    <mergeCell ref="K390:K393"/>
    <mergeCell ref="L390:L391"/>
    <mergeCell ref="M390:M391"/>
    <mergeCell ref="L392:L393"/>
    <mergeCell ref="M392:M393"/>
    <mergeCell ref="G394:G399"/>
    <mergeCell ref="I394:I399"/>
    <mergeCell ref="J394:J399"/>
    <mergeCell ref="L394:L395"/>
    <mergeCell ref="M394:M395"/>
    <mergeCell ref="L396:L397"/>
    <mergeCell ref="M396:M397"/>
    <mergeCell ref="L398:L399"/>
    <mergeCell ref="M398:M399"/>
    <mergeCell ref="G400:G405"/>
    <mergeCell ref="I400:I405"/>
    <mergeCell ref="J400:J405"/>
    <mergeCell ref="L400:L401"/>
    <mergeCell ref="M400:M401"/>
    <mergeCell ref="L402:L403"/>
    <mergeCell ref="M402:M403"/>
    <mergeCell ref="L404:L405"/>
    <mergeCell ref="M404:M405"/>
    <mergeCell ref="H400:H405"/>
    <mergeCell ref="K394:K399"/>
    <mergeCell ref="K400:K405"/>
    <mergeCell ref="H394:H399"/>
    <mergeCell ref="A374:A461"/>
    <mergeCell ref="B374:B461"/>
    <mergeCell ref="C374:C405"/>
    <mergeCell ref="D374:D405"/>
    <mergeCell ref="E374:E405"/>
    <mergeCell ref="F374:F405"/>
    <mergeCell ref="G374:G383"/>
    <mergeCell ref="H374:H383"/>
    <mergeCell ref="I374:I383"/>
    <mergeCell ref="J374:J383"/>
    <mergeCell ref="K374:K383"/>
    <mergeCell ref="L374:L375"/>
    <mergeCell ref="M374:M375"/>
    <mergeCell ref="L376:L377"/>
    <mergeCell ref="M376:M377"/>
    <mergeCell ref="L378:L379"/>
    <mergeCell ref="M378:M379"/>
    <mergeCell ref="L380:L381"/>
    <mergeCell ref="M380:M381"/>
    <mergeCell ref="L382:L383"/>
    <mergeCell ref="M382:M383"/>
    <mergeCell ref="G384:G393"/>
    <mergeCell ref="H384:H393"/>
    <mergeCell ref="I384:I389"/>
    <mergeCell ref="J384:J389"/>
    <mergeCell ref="K384:K389"/>
    <mergeCell ref="L350:L351"/>
    <mergeCell ref="M350:M351"/>
    <mergeCell ref="L384:L385"/>
    <mergeCell ref="M384:M385"/>
    <mergeCell ref="L386:L387"/>
    <mergeCell ref="M386:M387"/>
    <mergeCell ref="L388:L389"/>
    <mergeCell ref="M388:M389"/>
    <mergeCell ref="L364:L365"/>
    <mergeCell ref="M364:M365"/>
    <mergeCell ref="L366:L367"/>
    <mergeCell ref="M366:M367"/>
    <mergeCell ref="L368:L369"/>
    <mergeCell ref="M368:M369"/>
    <mergeCell ref="L370:L371"/>
    <mergeCell ref="M370:M371"/>
    <mergeCell ref="L372:L373"/>
    <mergeCell ref="M372:M373"/>
    <mergeCell ref="L352:L353"/>
    <mergeCell ref="M352:M353"/>
    <mergeCell ref="L354:L355"/>
    <mergeCell ref="M354:M355"/>
    <mergeCell ref="L356:L357"/>
    <mergeCell ref="M356:M357"/>
    <mergeCell ref="K364:K373"/>
    <mergeCell ref="J364:J373"/>
    <mergeCell ref="G358:G363"/>
    <mergeCell ref="H358:H363"/>
    <mergeCell ref="I358:I363"/>
    <mergeCell ref="J358:J363"/>
    <mergeCell ref="K358:K363"/>
    <mergeCell ref="L358:L359"/>
    <mergeCell ref="M358:M359"/>
    <mergeCell ref="L360:L361"/>
    <mergeCell ref="M360:M361"/>
    <mergeCell ref="L362:L363"/>
    <mergeCell ref="M362:M363"/>
    <mergeCell ref="L336:L337"/>
    <mergeCell ref="M336:M337"/>
    <mergeCell ref="L338:L339"/>
    <mergeCell ref="M338:M339"/>
    <mergeCell ref="L340:L341"/>
    <mergeCell ref="M340:M341"/>
    <mergeCell ref="L342:L343"/>
    <mergeCell ref="M342:M343"/>
    <mergeCell ref="G344:G351"/>
    <mergeCell ref="H344:H351"/>
    <mergeCell ref="I344:I351"/>
    <mergeCell ref="J344:J351"/>
    <mergeCell ref="K344:K351"/>
    <mergeCell ref="L344:L345"/>
    <mergeCell ref="M344:M345"/>
    <mergeCell ref="L346:L347"/>
    <mergeCell ref="M346:M347"/>
    <mergeCell ref="L348:L349"/>
    <mergeCell ref="M348:M349"/>
    <mergeCell ref="G330:G335"/>
    <mergeCell ref="H330:H335"/>
    <mergeCell ref="I330:I335"/>
    <mergeCell ref="J330:J335"/>
    <mergeCell ref="K330:K335"/>
    <mergeCell ref="L330:L331"/>
    <mergeCell ref="M330:M331"/>
    <mergeCell ref="L332:L333"/>
    <mergeCell ref="M332:M333"/>
    <mergeCell ref="L334:L335"/>
    <mergeCell ref="M334:M335"/>
    <mergeCell ref="C336:C373"/>
    <mergeCell ref="D336:D373"/>
    <mergeCell ref="E336:E351"/>
    <mergeCell ref="F336:F351"/>
    <mergeCell ref="G336:G343"/>
    <mergeCell ref="H336:H343"/>
    <mergeCell ref="I336:I343"/>
    <mergeCell ref="J336:J343"/>
    <mergeCell ref="K336:K343"/>
    <mergeCell ref="E352:E363"/>
    <mergeCell ref="F352:F363"/>
    <mergeCell ref="G352:G357"/>
    <mergeCell ref="H352:H357"/>
    <mergeCell ref="I352:I357"/>
    <mergeCell ref="J352:J357"/>
    <mergeCell ref="K352:K357"/>
    <mergeCell ref="E364:E373"/>
    <mergeCell ref="F364:F373"/>
    <mergeCell ref="G364:G373"/>
    <mergeCell ref="H364:H373"/>
    <mergeCell ref="I364:I373"/>
    <mergeCell ref="J31:J42"/>
    <mergeCell ref="K31:K42"/>
    <mergeCell ref="L31:L32"/>
    <mergeCell ref="M31:M32"/>
    <mergeCell ref="L33:L34"/>
    <mergeCell ref="M33:M34"/>
    <mergeCell ref="L35:L36"/>
    <mergeCell ref="M35:M36"/>
    <mergeCell ref="L37:L38"/>
    <mergeCell ref="M37:M38"/>
    <mergeCell ref="A324:A373"/>
    <mergeCell ref="B324:B373"/>
    <mergeCell ref="C324:C335"/>
    <mergeCell ref="D324:D335"/>
    <mergeCell ref="E324:E335"/>
    <mergeCell ref="F324:F335"/>
    <mergeCell ref="G324:G329"/>
    <mergeCell ref="H324:H329"/>
    <mergeCell ref="I324:I329"/>
    <mergeCell ref="J324:J329"/>
    <mergeCell ref="K324:K329"/>
    <mergeCell ref="G87:G98"/>
    <mergeCell ref="H87:H98"/>
    <mergeCell ref="I87:I98"/>
    <mergeCell ref="J87:J98"/>
    <mergeCell ref="L324:L325"/>
    <mergeCell ref="M324:M325"/>
    <mergeCell ref="L326:L327"/>
    <mergeCell ref="M326:M327"/>
    <mergeCell ref="A147:A204"/>
    <mergeCell ref="B147:B204"/>
    <mergeCell ref="C147:C162"/>
    <mergeCell ref="Y708:Y713"/>
    <mergeCell ref="X694:X699"/>
    <mergeCell ref="C726:C729"/>
    <mergeCell ref="D726:D729"/>
    <mergeCell ref="E726:E729"/>
    <mergeCell ref="F726:F729"/>
    <mergeCell ref="C722:C725"/>
    <mergeCell ref="D722:D725"/>
    <mergeCell ref="E722:E725"/>
    <mergeCell ref="F722:F725"/>
    <mergeCell ref="G722:G725"/>
    <mergeCell ref="Y714:Y721"/>
    <mergeCell ref="G111:G116"/>
    <mergeCell ref="H111:H116"/>
    <mergeCell ref="K87:K98"/>
    <mergeCell ref="I111:I116"/>
    <mergeCell ref="J111:J116"/>
    <mergeCell ref="K111:K116"/>
    <mergeCell ref="L165:L166"/>
    <mergeCell ref="M165:M166"/>
    <mergeCell ref="L167:L168"/>
    <mergeCell ref="M167:M168"/>
    <mergeCell ref="L179:L180"/>
    <mergeCell ref="M179:M180"/>
    <mergeCell ref="L181:L182"/>
    <mergeCell ref="M181:M182"/>
    <mergeCell ref="L201:L202"/>
    <mergeCell ref="M201:M202"/>
    <mergeCell ref="L203:L204"/>
    <mergeCell ref="M203:M204"/>
    <mergeCell ref="L328:L329"/>
    <mergeCell ref="M328:M329"/>
    <mergeCell ref="S765:W765"/>
    <mergeCell ref="K646:K653"/>
    <mergeCell ref="H654:H659"/>
    <mergeCell ref="K694:K699"/>
    <mergeCell ref="K742:K745"/>
    <mergeCell ref="K746:K749"/>
    <mergeCell ref="K756:K757"/>
    <mergeCell ref="K758:K761"/>
    <mergeCell ref="H742:H745"/>
    <mergeCell ref="K654:K655"/>
    <mergeCell ref="K656:K657"/>
    <mergeCell ref="K658:K659"/>
    <mergeCell ref="K676:K687"/>
    <mergeCell ref="K688:K693"/>
    <mergeCell ref="AB758:AB761"/>
    <mergeCell ref="AE758:AE759"/>
    <mergeCell ref="AF758:AF761"/>
    <mergeCell ref="I758:I761"/>
    <mergeCell ref="H756:H757"/>
    <mergeCell ref="AE742:AE743"/>
    <mergeCell ref="AF742:AF745"/>
    <mergeCell ref="L744:L745"/>
    <mergeCell ref="M744:M745"/>
    <mergeCell ref="AE744:AE745"/>
    <mergeCell ref="L742:L743"/>
    <mergeCell ref="M742:M743"/>
    <mergeCell ref="X742:X745"/>
    <mergeCell ref="Y742:Y745"/>
    <mergeCell ref="Z742:Z745"/>
    <mergeCell ref="AA742:AA745"/>
    <mergeCell ref="AB742:AB745"/>
    <mergeCell ref="AB730:AB735"/>
    <mergeCell ref="AG758:AG761"/>
    <mergeCell ref="L760:L761"/>
    <mergeCell ref="M760:M761"/>
    <mergeCell ref="AE760:AE761"/>
    <mergeCell ref="L758:L759"/>
    <mergeCell ref="M758:M759"/>
    <mergeCell ref="X758:X761"/>
    <mergeCell ref="Y758:Y761"/>
    <mergeCell ref="Z758:Z761"/>
    <mergeCell ref="AA758:AA761"/>
    <mergeCell ref="AD756:AD761"/>
    <mergeCell ref="AE756:AE757"/>
    <mergeCell ref="AF756:AF757"/>
    <mergeCell ref="AG756:AG757"/>
    <mergeCell ref="Z756:Z757"/>
    <mergeCell ref="AA756:AA757"/>
    <mergeCell ref="AB756:AB757"/>
    <mergeCell ref="L756:L757"/>
    <mergeCell ref="M756:M757"/>
    <mergeCell ref="X756:X757"/>
    <mergeCell ref="Y756:Y757"/>
    <mergeCell ref="G756:G757"/>
    <mergeCell ref="I756:I757"/>
    <mergeCell ref="J756:J757"/>
    <mergeCell ref="J758:J761"/>
    <mergeCell ref="D756:D761"/>
    <mergeCell ref="F756:F761"/>
    <mergeCell ref="H758:H761"/>
    <mergeCell ref="G758:G761"/>
    <mergeCell ref="C756:C761"/>
    <mergeCell ref="E756:E761"/>
    <mergeCell ref="A740:A761"/>
    <mergeCell ref="AE750:AE751"/>
    <mergeCell ref="AF750:AF755"/>
    <mergeCell ref="AG750:AG755"/>
    <mergeCell ref="L752:L753"/>
    <mergeCell ref="M752:M753"/>
    <mergeCell ref="AE752:AE753"/>
    <mergeCell ref="L754:L755"/>
    <mergeCell ref="M754:M755"/>
    <mergeCell ref="AE754:AE755"/>
    <mergeCell ref="M750:M751"/>
    <mergeCell ref="X750:X755"/>
    <mergeCell ref="Y750:Y755"/>
    <mergeCell ref="Z750:Z755"/>
    <mergeCell ref="AA750:AA755"/>
    <mergeCell ref="AB750:AB755"/>
    <mergeCell ref="G750:G755"/>
    <mergeCell ref="H750:H755"/>
    <mergeCell ref="I750:I755"/>
    <mergeCell ref="J750:J755"/>
    <mergeCell ref="K750:K755"/>
    <mergeCell ref="L750:L751"/>
    <mergeCell ref="M736:M737"/>
    <mergeCell ref="X736:X739"/>
    <mergeCell ref="Y736:Y739"/>
    <mergeCell ref="G736:G739"/>
    <mergeCell ref="H736:H739"/>
    <mergeCell ref="I736:I739"/>
    <mergeCell ref="C750:C755"/>
    <mergeCell ref="D750:D755"/>
    <mergeCell ref="E750:E755"/>
    <mergeCell ref="F750:F755"/>
    <mergeCell ref="AE746:AE747"/>
    <mergeCell ref="AF746:AF749"/>
    <mergeCell ref="L748:L749"/>
    <mergeCell ref="M748:M749"/>
    <mergeCell ref="AE748:AE749"/>
    <mergeCell ref="J746:J749"/>
    <mergeCell ref="L746:L747"/>
    <mergeCell ref="M746:M747"/>
    <mergeCell ref="X746:X749"/>
    <mergeCell ref="Y746:Y749"/>
    <mergeCell ref="Z746:Z749"/>
    <mergeCell ref="AA746:AA749"/>
    <mergeCell ref="AB746:AB749"/>
    <mergeCell ref="C736:C749"/>
    <mergeCell ref="D736:D749"/>
    <mergeCell ref="E736:E749"/>
    <mergeCell ref="F736:F749"/>
    <mergeCell ref="Y740:Y741"/>
    <mergeCell ref="Z740:Z741"/>
    <mergeCell ref="G742:G745"/>
    <mergeCell ref="I742:I745"/>
    <mergeCell ref="J742:J745"/>
    <mergeCell ref="H746:H749"/>
    <mergeCell ref="G746:G749"/>
    <mergeCell ref="I746:I749"/>
    <mergeCell ref="K740:K741"/>
    <mergeCell ref="L740:L741"/>
    <mergeCell ref="M740:M741"/>
    <mergeCell ref="X740:X741"/>
    <mergeCell ref="AF730:AF735"/>
    <mergeCell ref="AG736:AG749"/>
    <mergeCell ref="L738:L739"/>
    <mergeCell ref="M738:M739"/>
    <mergeCell ref="AE738:AE739"/>
    <mergeCell ref="G740:G741"/>
    <mergeCell ref="H740:H741"/>
    <mergeCell ref="I740:I741"/>
    <mergeCell ref="J740:J741"/>
    <mergeCell ref="Z736:Z739"/>
    <mergeCell ref="AA736:AA739"/>
    <mergeCell ref="AB736:AB739"/>
    <mergeCell ref="AD736:AD755"/>
    <mergeCell ref="AE736:AE737"/>
    <mergeCell ref="AF736:AF739"/>
    <mergeCell ref="AA740:AA741"/>
    <mergeCell ref="AB740:AB741"/>
    <mergeCell ref="AE740:AE741"/>
    <mergeCell ref="AF740:AF741"/>
    <mergeCell ref="J736:J739"/>
    <mergeCell ref="K736:K739"/>
    <mergeCell ref="L736:L737"/>
    <mergeCell ref="AG730:AG735"/>
    <mergeCell ref="L732:L733"/>
    <mergeCell ref="M732:M733"/>
    <mergeCell ref="AE732:AE733"/>
    <mergeCell ref="L734:L735"/>
    <mergeCell ref="M734:M735"/>
    <mergeCell ref="L730:L731"/>
    <mergeCell ref="M730:M731"/>
    <mergeCell ref="X730:X735"/>
    <mergeCell ref="Y730:Y735"/>
    <mergeCell ref="Z730:Z735"/>
    <mergeCell ref="AA730:AA735"/>
    <mergeCell ref="AE734:AE735"/>
    <mergeCell ref="AE730:AE731"/>
    <mergeCell ref="C730:C735"/>
    <mergeCell ref="D730:D735"/>
    <mergeCell ref="E730:E735"/>
    <mergeCell ref="F730:F735"/>
    <mergeCell ref="AD730:AD735"/>
    <mergeCell ref="G730:G735"/>
    <mergeCell ref="H730:H735"/>
    <mergeCell ref="I730:I735"/>
    <mergeCell ref="J730:J735"/>
    <mergeCell ref="K730:K735"/>
    <mergeCell ref="AD726:AD729"/>
    <mergeCell ref="AE726:AE727"/>
    <mergeCell ref="AF726:AF729"/>
    <mergeCell ref="AG726:AG729"/>
    <mergeCell ref="L728:L729"/>
    <mergeCell ref="M728:M729"/>
    <mergeCell ref="AE728:AE729"/>
    <mergeCell ref="M726:M727"/>
    <mergeCell ref="X726:X729"/>
    <mergeCell ref="Y726:Y729"/>
    <mergeCell ref="Z726:Z729"/>
    <mergeCell ref="AA726:AA729"/>
    <mergeCell ref="AB726:AB729"/>
    <mergeCell ref="G726:G729"/>
    <mergeCell ref="H726:H729"/>
    <mergeCell ref="I726:I729"/>
    <mergeCell ref="J726:J729"/>
    <mergeCell ref="K726:K729"/>
    <mergeCell ref="L726:L727"/>
    <mergeCell ref="AE722:AE723"/>
    <mergeCell ref="AF722:AF725"/>
    <mergeCell ref="AG722:AG725"/>
    <mergeCell ref="L724:L725"/>
    <mergeCell ref="M724:M725"/>
    <mergeCell ref="AE724:AE725"/>
    <mergeCell ref="X722:X725"/>
    <mergeCell ref="Y722:Y725"/>
    <mergeCell ref="Z722:Z725"/>
    <mergeCell ref="AA722:AA725"/>
    <mergeCell ref="AB722:AB725"/>
    <mergeCell ref="AD722:AD725"/>
    <mergeCell ref="H722:H725"/>
    <mergeCell ref="I722:I725"/>
    <mergeCell ref="J722:J725"/>
    <mergeCell ref="K722:K725"/>
    <mergeCell ref="L722:L723"/>
    <mergeCell ref="M722:M723"/>
    <mergeCell ref="Z714:Z721"/>
    <mergeCell ref="AA714:AA721"/>
    <mergeCell ref="AB714:AB721"/>
    <mergeCell ref="C714:C721"/>
    <mergeCell ref="D714:D721"/>
    <mergeCell ref="G714:G721"/>
    <mergeCell ref="H714:H721"/>
    <mergeCell ref="AF714:AF721"/>
    <mergeCell ref="AE716:AE717"/>
    <mergeCell ref="AE718:AE719"/>
    <mergeCell ref="I714:I721"/>
    <mergeCell ref="J714:J721"/>
    <mergeCell ref="K714:K721"/>
    <mergeCell ref="L714:L715"/>
    <mergeCell ref="M714:M715"/>
    <mergeCell ref="X714:X721"/>
    <mergeCell ref="L716:L717"/>
    <mergeCell ref="M716:M717"/>
    <mergeCell ref="L718:L719"/>
    <mergeCell ref="M718:M719"/>
    <mergeCell ref="AE720:AE721"/>
    <mergeCell ref="AE714:AE715"/>
    <mergeCell ref="L720:L721"/>
    <mergeCell ref="M720:M721"/>
    <mergeCell ref="AE710:AE711"/>
    <mergeCell ref="AE712:AE713"/>
    <mergeCell ref="I708:I713"/>
    <mergeCell ref="J708:J713"/>
    <mergeCell ref="K708:K713"/>
    <mergeCell ref="L708:L709"/>
    <mergeCell ref="M708:M709"/>
    <mergeCell ref="X708:X713"/>
    <mergeCell ref="L710:L711"/>
    <mergeCell ref="M710:M711"/>
    <mergeCell ref="L712:L713"/>
    <mergeCell ref="M712:M713"/>
    <mergeCell ref="AG700:AG707"/>
    <mergeCell ref="AE702:AE703"/>
    <mergeCell ref="AE706:AE707"/>
    <mergeCell ref="AG708:AG713"/>
    <mergeCell ref="AG714:AG721"/>
    <mergeCell ref="K700:K707"/>
    <mergeCell ref="L700:L701"/>
    <mergeCell ref="M700:M701"/>
    <mergeCell ref="X700:X707"/>
    <mergeCell ref="Y700:Y707"/>
    <mergeCell ref="Z700:Z707"/>
    <mergeCell ref="L702:L703"/>
    <mergeCell ref="M702:M703"/>
    <mergeCell ref="L706:L707"/>
    <mergeCell ref="M706:M707"/>
    <mergeCell ref="AA700:AA707"/>
    <mergeCell ref="AB700:AB707"/>
    <mergeCell ref="AD700:AD721"/>
    <mergeCell ref="AE700:AE701"/>
    <mergeCell ref="AF700:AF707"/>
    <mergeCell ref="Z708:Z713"/>
    <mergeCell ref="AA708:AA713"/>
    <mergeCell ref="AB708:AB713"/>
    <mergeCell ref="AE708:AE709"/>
    <mergeCell ref="A700:A729"/>
    <mergeCell ref="C700:C707"/>
    <mergeCell ref="D700:D707"/>
    <mergeCell ref="E700:E721"/>
    <mergeCell ref="F700:F721"/>
    <mergeCell ref="AD696:AD697"/>
    <mergeCell ref="AE696:AE697"/>
    <mergeCell ref="AF696:AF697"/>
    <mergeCell ref="L698:L699"/>
    <mergeCell ref="M698:M699"/>
    <mergeCell ref="A632:A699"/>
    <mergeCell ref="C632:C699"/>
    <mergeCell ref="D632:D699"/>
    <mergeCell ref="E632:E699"/>
    <mergeCell ref="F632:F699"/>
    <mergeCell ref="C708:C713"/>
    <mergeCell ref="D708:D713"/>
    <mergeCell ref="G708:G713"/>
    <mergeCell ref="H708:H713"/>
    <mergeCell ref="G700:G707"/>
    <mergeCell ref="H700:H707"/>
    <mergeCell ref="I700:I707"/>
    <mergeCell ref="J700:J707"/>
    <mergeCell ref="AF708:AF713"/>
    <mergeCell ref="AF694:AF695"/>
    <mergeCell ref="L696:L697"/>
    <mergeCell ref="M696:M697"/>
    <mergeCell ref="AD694:AD695"/>
    <mergeCell ref="Y694:Y699"/>
    <mergeCell ref="Z694:Z699"/>
    <mergeCell ref="AA694:AA699"/>
    <mergeCell ref="AD698:AD699"/>
    <mergeCell ref="AE698:AE699"/>
    <mergeCell ref="AF698:AF699"/>
    <mergeCell ref="AB694:AB699"/>
    <mergeCell ref="AD676:AD693"/>
    <mergeCell ref="AE676:AE677"/>
    <mergeCell ref="AE692:AE693"/>
    <mergeCell ref="H694:H699"/>
    <mergeCell ref="G694:G699"/>
    <mergeCell ref="I694:I699"/>
    <mergeCell ref="J694:J699"/>
    <mergeCell ref="L694:L695"/>
    <mergeCell ref="M694:M695"/>
    <mergeCell ref="AE686:AE687"/>
    <mergeCell ref="I688:I693"/>
    <mergeCell ref="J688:J693"/>
    <mergeCell ref="L688:L689"/>
    <mergeCell ref="M688:M689"/>
    <mergeCell ref="AE688:AE689"/>
    <mergeCell ref="L690:L691"/>
    <mergeCell ref="M690:M691"/>
    <mergeCell ref="AE690:AE691"/>
    <mergeCell ref="L692:L693"/>
    <mergeCell ref="G676:G693"/>
    <mergeCell ref="H676:H693"/>
    <mergeCell ref="I676:I687"/>
    <mergeCell ref="J676:J687"/>
    <mergeCell ref="AE694:AE695"/>
    <mergeCell ref="M678:M679"/>
    <mergeCell ref="J670:J675"/>
    <mergeCell ref="K670:K675"/>
    <mergeCell ref="AE678:AE679"/>
    <mergeCell ref="L680:L681"/>
    <mergeCell ref="M680:M681"/>
    <mergeCell ref="L676:L677"/>
    <mergeCell ref="M676:M677"/>
    <mergeCell ref="X676:X693"/>
    <mergeCell ref="Y676:Y693"/>
    <mergeCell ref="Z676:Z693"/>
    <mergeCell ref="L686:L687"/>
    <mergeCell ref="M686:M687"/>
    <mergeCell ref="M692:M693"/>
    <mergeCell ref="AE680:AE681"/>
    <mergeCell ref="L682:L683"/>
    <mergeCell ref="M682:M683"/>
    <mergeCell ref="AE682:AE683"/>
    <mergeCell ref="L684:L685"/>
    <mergeCell ref="M684:M685"/>
    <mergeCell ref="AE684:AE685"/>
    <mergeCell ref="AA676:AA693"/>
    <mergeCell ref="AB676:AB693"/>
    <mergeCell ref="G664:G669"/>
    <mergeCell ref="H664:H669"/>
    <mergeCell ref="I664:I669"/>
    <mergeCell ref="J664:J669"/>
    <mergeCell ref="K664:K669"/>
    <mergeCell ref="G654:G659"/>
    <mergeCell ref="I654:I655"/>
    <mergeCell ref="J654:J655"/>
    <mergeCell ref="L654:L655"/>
    <mergeCell ref="M654:M655"/>
    <mergeCell ref="G660:G663"/>
    <mergeCell ref="H660:H663"/>
    <mergeCell ref="I660:I663"/>
    <mergeCell ref="J660:J663"/>
    <mergeCell ref="AB670:AB675"/>
    <mergeCell ref="AE670:AE671"/>
    <mergeCell ref="AF670:AF675"/>
    <mergeCell ref="L672:L673"/>
    <mergeCell ref="M672:M673"/>
    <mergeCell ref="AE672:AE673"/>
    <mergeCell ref="L674:L675"/>
    <mergeCell ref="M674:M675"/>
    <mergeCell ref="AE674:AE675"/>
    <mergeCell ref="L670:L671"/>
    <mergeCell ref="M670:M671"/>
    <mergeCell ref="X670:X675"/>
    <mergeCell ref="Y670:Y675"/>
    <mergeCell ref="Z670:Z675"/>
    <mergeCell ref="AA670:AA675"/>
    <mergeCell ref="G670:G675"/>
    <mergeCell ref="H670:H675"/>
    <mergeCell ref="I670:I675"/>
    <mergeCell ref="AE642:AE643"/>
    <mergeCell ref="AE654:AE655"/>
    <mergeCell ref="AE658:AE659"/>
    <mergeCell ref="AB664:AB669"/>
    <mergeCell ref="AE664:AE665"/>
    <mergeCell ref="L666:L667"/>
    <mergeCell ref="M666:M667"/>
    <mergeCell ref="AE666:AE667"/>
    <mergeCell ref="L668:L669"/>
    <mergeCell ref="M668:M669"/>
    <mergeCell ref="AE668:AE669"/>
    <mergeCell ref="L664:L665"/>
    <mergeCell ref="M664:M665"/>
    <mergeCell ref="X664:X669"/>
    <mergeCell ref="Y664:Y669"/>
    <mergeCell ref="Z664:Z669"/>
    <mergeCell ref="AA664:AA669"/>
    <mergeCell ref="G640:G645"/>
    <mergeCell ref="I640:I645"/>
    <mergeCell ref="J640:J645"/>
    <mergeCell ref="L640:L641"/>
    <mergeCell ref="AA660:AA663"/>
    <mergeCell ref="AB660:AB663"/>
    <mergeCell ref="G632:G639"/>
    <mergeCell ref="H632:H639"/>
    <mergeCell ref="I632:I639"/>
    <mergeCell ref="J632:J639"/>
    <mergeCell ref="K632:K639"/>
    <mergeCell ref="H646:H653"/>
    <mergeCell ref="G646:G653"/>
    <mergeCell ref="I646:I653"/>
    <mergeCell ref="J646:J653"/>
    <mergeCell ref="L646:L647"/>
    <mergeCell ref="M646:M647"/>
    <mergeCell ref="L642:L643"/>
    <mergeCell ref="M642:M643"/>
    <mergeCell ref="L644:L645"/>
    <mergeCell ref="M644:M645"/>
    <mergeCell ref="K640:K645"/>
    <mergeCell ref="AB640:AB645"/>
    <mergeCell ref="L648:L649"/>
    <mergeCell ref="M648:M649"/>
    <mergeCell ref="L650:L651"/>
    <mergeCell ref="M650:M651"/>
    <mergeCell ref="L652:L653"/>
    <mergeCell ref="M652:M653"/>
    <mergeCell ref="X646:X653"/>
    <mergeCell ref="Y646:Y653"/>
    <mergeCell ref="Z646:Z653"/>
    <mergeCell ref="AG632:AG699"/>
    <mergeCell ref="L634:L635"/>
    <mergeCell ref="M634:M635"/>
    <mergeCell ref="AE634:AE635"/>
    <mergeCell ref="L636:L637"/>
    <mergeCell ref="M636:M637"/>
    <mergeCell ref="L632:L633"/>
    <mergeCell ref="M632:M633"/>
    <mergeCell ref="X632:X639"/>
    <mergeCell ref="Y632:Y639"/>
    <mergeCell ref="Z632:Z639"/>
    <mergeCell ref="AA632:AA639"/>
    <mergeCell ref="AE636:AE637"/>
    <mergeCell ref="L638:L639"/>
    <mergeCell ref="M638:M639"/>
    <mergeCell ref="AE638:AE639"/>
    <mergeCell ref="AF640:AF645"/>
    <mergeCell ref="AE644:AE645"/>
    <mergeCell ref="M640:M641"/>
    <mergeCell ref="X640:X645"/>
    <mergeCell ref="Y640:Y645"/>
    <mergeCell ref="Z640:Z645"/>
    <mergeCell ref="AA640:AA645"/>
    <mergeCell ref="AB632:AB639"/>
    <mergeCell ref="AD632:AD675"/>
    <mergeCell ref="AE632:AE633"/>
    <mergeCell ref="AE660:AE661"/>
    <mergeCell ref="AF660:AF663"/>
    <mergeCell ref="L662:L663"/>
    <mergeCell ref="M662:M663"/>
    <mergeCell ref="AE662:AE663"/>
    <mergeCell ref="L660:L661"/>
    <mergeCell ref="AG606:AG611"/>
    <mergeCell ref="L608:L609"/>
    <mergeCell ref="M608:M609"/>
    <mergeCell ref="AE608:AE609"/>
    <mergeCell ref="L610:L611"/>
    <mergeCell ref="M610:M611"/>
    <mergeCell ref="AE610:AE611"/>
    <mergeCell ref="D624:D631"/>
    <mergeCell ref="E624:E631"/>
    <mergeCell ref="F624:F631"/>
    <mergeCell ref="G624:G631"/>
    <mergeCell ref="AG624:AG631"/>
    <mergeCell ref="L626:L627"/>
    <mergeCell ref="M626:M627"/>
    <mergeCell ref="AE626:AE627"/>
    <mergeCell ref="L628:L629"/>
    <mergeCell ref="M628:M629"/>
    <mergeCell ref="AE628:AE629"/>
    <mergeCell ref="L630:L631"/>
    <mergeCell ref="M630:M631"/>
    <mergeCell ref="AE630:AE631"/>
    <mergeCell ref="X624:X631"/>
    <mergeCell ref="Y624:Y631"/>
    <mergeCell ref="Z624:Z631"/>
    <mergeCell ref="AF618:AF623"/>
    <mergeCell ref="AG618:AG623"/>
    <mergeCell ref="L620:L621"/>
    <mergeCell ref="M620:M621"/>
    <mergeCell ref="AE620:AE621"/>
    <mergeCell ref="L622:L623"/>
    <mergeCell ref="M622:M623"/>
    <mergeCell ref="AE622:AE623"/>
    <mergeCell ref="AF676:AF693"/>
    <mergeCell ref="L678:L679"/>
    <mergeCell ref="H624:H631"/>
    <mergeCell ref="I624:I631"/>
    <mergeCell ref="J624:J631"/>
    <mergeCell ref="K624:K631"/>
    <mergeCell ref="L624:L625"/>
    <mergeCell ref="M624:M625"/>
    <mergeCell ref="AF606:AF611"/>
    <mergeCell ref="AF624:AF631"/>
    <mergeCell ref="I656:I657"/>
    <mergeCell ref="J656:J657"/>
    <mergeCell ref="L656:L657"/>
    <mergeCell ref="M656:M657"/>
    <mergeCell ref="AE656:AE657"/>
    <mergeCell ref="I658:I659"/>
    <mergeCell ref="J658:J659"/>
    <mergeCell ref="L658:L659"/>
    <mergeCell ref="M658:M659"/>
    <mergeCell ref="X654:X659"/>
    <mergeCell ref="Y654:Y659"/>
    <mergeCell ref="Z654:Z659"/>
    <mergeCell ref="AA654:AA659"/>
    <mergeCell ref="AB654:AB659"/>
    <mergeCell ref="AF646:AF653"/>
    <mergeCell ref="AE648:AE649"/>
    <mergeCell ref="AE650:AE651"/>
    <mergeCell ref="AE652:AE653"/>
    <mergeCell ref="AA646:AA653"/>
    <mergeCell ref="AB646:AB653"/>
    <mergeCell ref="AE646:AE647"/>
    <mergeCell ref="AE640:AE641"/>
    <mergeCell ref="AH600:AH761"/>
    <mergeCell ref="AI600:AI761"/>
    <mergeCell ref="L602:L603"/>
    <mergeCell ref="M602:M603"/>
    <mergeCell ref="AE602:AE603"/>
    <mergeCell ref="L604:L605"/>
    <mergeCell ref="M604:M605"/>
    <mergeCell ref="AE604:AE605"/>
    <mergeCell ref="AA606:AA611"/>
    <mergeCell ref="AA600:AA605"/>
    <mergeCell ref="AB600:AB605"/>
    <mergeCell ref="AC600:AC761"/>
    <mergeCell ref="AD600:AD631"/>
    <mergeCell ref="AE600:AE601"/>
    <mergeCell ref="AF600:AF605"/>
    <mergeCell ref="AB606:AB611"/>
    <mergeCell ref="AE606:AE607"/>
    <mergeCell ref="L606:L607"/>
    <mergeCell ref="M606:M607"/>
    <mergeCell ref="X606:X611"/>
    <mergeCell ref="Y606:Y611"/>
    <mergeCell ref="Z606:Z611"/>
    <mergeCell ref="AA624:AA631"/>
    <mergeCell ref="AB624:AB631"/>
    <mergeCell ref="AE624:AE625"/>
    <mergeCell ref="AF632:AF639"/>
    <mergeCell ref="M660:M661"/>
    <mergeCell ref="X660:X663"/>
    <mergeCell ref="Y660:Y663"/>
    <mergeCell ref="Z660:Z663"/>
    <mergeCell ref="AF654:AF659"/>
    <mergeCell ref="AF664:AF669"/>
    <mergeCell ref="AJ3:AJ10"/>
    <mergeCell ref="AJ11:AJ22"/>
    <mergeCell ref="AJ23:AJ30"/>
    <mergeCell ref="AJ31:AJ42"/>
    <mergeCell ref="AJ43:AJ48"/>
    <mergeCell ref="AJ49:AJ56"/>
    <mergeCell ref="AJ57:AJ64"/>
    <mergeCell ref="AJ65:AJ72"/>
    <mergeCell ref="AJ73:AJ86"/>
    <mergeCell ref="AJ87:AJ98"/>
    <mergeCell ref="AJ99:AJ110"/>
    <mergeCell ref="AJ111:AJ116"/>
    <mergeCell ref="B1:F1"/>
    <mergeCell ref="G1:AI1"/>
    <mergeCell ref="M2:N2"/>
    <mergeCell ref="A600:A631"/>
    <mergeCell ref="B600:B761"/>
    <mergeCell ref="C600:C605"/>
    <mergeCell ref="D600:D605"/>
    <mergeCell ref="E600:E605"/>
    <mergeCell ref="C606:C611"/>
    <mergeCell ref="E606:E611"/>
    <mergeCell ref="C624:C631"/>
    <mergeCell ref="K600:K605"/>
    <mergeCell ref="L600:L601"/>
    <mergeCell ref="M600:M601"/>
    <mergeCell ref="X600:X605"/>
    <mergeCell ref="Y600:Y605"/>
    <mergeCell ref="Z600:Z605"/>
    <mergeCell ref="G600:G605"/>
    <mergeCell ref="H600:H605"/>
    <mergeCell ref="I600:I605"/>
    <mergeCell ref="D147:D156"/>
    <mergeCell ref="E147:E156"/>
    <mergeCell ref="F147:F156"/>
    <mergeCell ref="G147:G150"/>
    <mergeCell ref="H147:H150"/>
    <mergeCell ref="I147:I150"/>
    <mergeCell ref="J147:J150"/>
    <mergeCell ref="K147:K150"/>
    <mergeCell ref="L147:L148"/>
    <mergeCell ref="M147:M148"/>
    <mergeCell ref="X147:X150"/>
    <mergeCell ref="Y147:Y150"/>
    <mergeCell ref="Z147:Z150"/>
    <mergeCell ref="AA147:AA150"/>
    <mergeCell ref="M155:M156"/>
    <mergeCell ref="D157:D162"/>
    <mergeCell ref="E157:E162"/>
    <mergeCell ref="F157:F162"/>
    <mergeCell ref="G157:G162"/>
    <mergeCell ref="H157:H162"/>
    <mergeCell ref="I157:I162"/>
    <mergeCell ref="J157:J162"/>
    <mergeCell ref="K157:K162"/>
    <mergeCell ref="L157:L158"/>
    <mergeCell ref="M157:M158"/>
    <mergeCell ref="X157:X162"/>
    <mergeCell ref="Y157:Y162"/>
    <mergeCell ref="Z157:Z162"/>
    <mergeCell ref="AA157:AA162"/>
    <mergeCell ref="AB147:AB150"/>
    <mergeCell ref="AC147:AC204"/>
    <mergeCell ref="AD147:AD150"/>
    <mergeCell ref="AE147:AE148"/>
    <mergeCell ref="AF147:AF150"/>
    <mergeCell ref="AG147:AG162"/>
    <mergeCell ref="AH147:AH204"/>
    <mergeCell ref="AI147:AI204"/>
    <mergeCell ref="AJ147:AJ150"/>
    <mergeCell ref="L149:L150"/>
    <mergeCell ref="M149:M150"/>
    <mergeCell ref="AE149:AE150"/>
    <mergeCell ref="G151:G156"/>
    <mergeCell ref="H151:H156"/>
    <mergeCell ref="I151:I156"/>
    <mergeCell ref="J151:J156"/>
    <mergeCell ref="K151:K156"/>
    <mergeCell ref="L151:L152"/>
    <mergeCell ref="M151:M152"/>
    <mergeCell ref="X151:X156"/>
    <mergeCell ref="Y151:Y156"/>
    <mergeCell ref="Z151:Z156"/>
    <mergeCell ref="AA151:AA156"/>
    <mergeCell ref="AB151:AB156"/>
    <mergeCell ref="AD151:AD156"/>
    <mergeCell ref="AE151:AE152"/>
    <mergeCell ref="AF151:AF156"/>
    <mergeCell ref="AJ151:AJ156"/>
    <mergeCell ref="L153:L154"/>
    <mergeCell ref="M153:M154"/>
    <mergeCell ref="AE153:AE154"/>
    <mergeCell ref="L155:L156"/>
    <mergeCell ref="AB157:AB162"/>
    <mergeCell ref="AD157:AD162"/>
    <mergeCell ref="AE157:AE158"/>
    <mergeCell ref="AF157:AF162"/>
    <mergeCell ref="AJ157:AJ162"/>
    <mergeCell ref="L159:L160"/>
    <mergeCell ref="M159:M160"/>
    <mergeCell ref="AE159:AE160"/>
    <mergeCell ref="L161:L162"/>
    <mergeCell ref="M161:M162"/>
    <mergeCell ref="AE161:AE162"/>
    <mergeCell ref="C163:C168"/>
    <mergeCell ref="D163:D168"/>
    <mergeCell ref="E163:E168"/>
    <mergeCell ref="F163:F168"/>
    <mergeCell ref="G163:G168"/>
    <mergeCell ref="H163:H168"/>
    <mergeCell ref="I163:I168"/>
    <mergeCell ref="J163:J168"/>
    <mergeCell ref="K163:K168"/>
    <mergeCell ref="L163:L164"/>
    <mergeCell ref="M163:M164"/>
    <mergeCell ref="X163:X168"/>
    <mergeCell ref="Y163:Y168"/>
    <mergeCell ref="Z163:Z168"/>
    <mergeCell ref="AA163:AA168"/>
    <mergeCell ref="AB163:AB168"/>
    <mergeCell ref="AD163:AD168"/>
    <mergeCell ref="AE163:AE164"/>
    <mergeCell ref="AF163:AF168"/>
    <mergeCell ref="AG163:AG168"/>
    <mergeCell ref="AJ163:AJ168"/>
    <mergeCell ref="C169:C174"/>
    <mergeCell ref="D169:D174"/>
    <mergeCell ref="E169:E174"/>
    <mergeCell ref="F169:F174"/>
    <mergeCell ref="G169:G174"/>
    <mergeCell ref="H169:H174"/>
    <mergeCell ref="I169:I174"/>
    <mergeCell ref="J169:J174"/>
    <mergeCell ref="K169:K174"/>
    <mergeCell ref="L169:L170"/>
    <mergeCell ref="M169:M170"/>
    <mergeCell ref="X169:X174"/>
    <mergeCell ref="Y169:Y174"/>
    <mergeCell ref="Z169:Z174"/>
    <mergeCell ref="AA169:AA174"/>
    <mergeCell ref="AB169:AB174"/>
    <mergeCell ref="AD169:AD174"/>
    <mergeCell ref="AF169:AF174"/>
    <mergeCell ref="AG169:AG174"/>
    <mergeCell ref="AJ169:AJ174"/>
    <mergeCell ref="L171:L172"/>
    <mergeCell ref="M171:M172"/>
    <mergeCell ref="AE171:AE172"/>
    <mergeCell ref="L173:L174"/>
    <mergeCell ref="M173:M174"/>
    <mergeCell ref="AE173:AE174"/>
    <mergeCell ref="C175:C182"/>
    <mergeCell ref="D175:D182"/>
    <mergeCell ref="E175:E182"/>
    <mergeCell ref="F175:F182"/>
    <mergeCell ref="G175:G182"/>
    <mergeCell ref="H175:H182"/>
    <mergeCell ref="I175:I182"/>
    <mergeCell ref="J175:J182"/>
    <mergeCell ref="K175:K182"/>
    <mergeCell ref="L175:L176"/>
    <mergeCell ref="M175:M176"/>
    <mergeCell ref="X175:X182"/>
    <mergeCell ref="Y175:Y182"/>
    <mergeCell ref="Z175:Z182"/>
    <mergeCell ref="AA175:AA182"/>
    <mergeCell ref="AB175:AB182"/>
    <mergeCell ref="AD175:AD182"/>
    <mergeCell ref="AE175:AE176"/>
    <mergeCell ref="AF175:AF182"/>
    <mergeCell ref="AG175:AG182"/>
    <mergeCell ref="AJ175:AJ182"/>
    <mergeCell ref="L177:L178"/>
    <mergeCell ref="M177:M178"/>
    <mergeCell ref="C183:C190"/>
    <mergeCell ref="D183:D190"/>
    <mergeCell ref="E183:E190"/>
    <mergeCell ref="F183:F190"/>
    <mergeCell ref="G183:G190"/>
    <mergeCell ref="I183:I190"/>
    <mergeCell ref="J183:J190"/>
    <mergeCell ref="L183:L184"/>
    <mergeCell ref="M183:M184"/>
    <mergeCell ref="X183:X190"/>
    <mergeCell ref="Y183:Y190"/>
    <mergeCell ref="Z183:Z190"/>
    <mergeCell ref="AA183:AA190"/>
    <mergeCell ref="AB183:AB190"/>
    <mergeCell ref="AD183:AD190"/>
    <mergeCell ref="AE183:AE184"/>
    <mergeCell ref="AF183:AF190"/>
    <mergeCell ref="C191:C196"/>
    <mergeCell ref="D191:D196"/>
    <mergeCell ref="E191:E196"/>
    <mergeCell ref="F191:F196"/>
    <mergeCell ref="G191:G196"/>
    <mergeCell ref="H191:H196"/>
    <mergeCell ref="I191:I196"/>
    <mergeCell ref="J191:J196"/>
    <mergeCell ref="K191:K196"/>
    <mergeCell ref="L191:L192"/>
    <mergeCell ref="M191:M192"/>
    <mergeCell ref="X191:X196"/>
    <mergeCell ref="Y191:Y196"/>
    <mergeCell ref="Z191:Z196"/>
    <mergeCell ref="AA191:AA196"/>
    <mergeCell ref="AB191:AB196"/>
    <mergeCell ref="AD191:AD196"/>
    <mergeCell ref="AE197:AE198"/>
    <mergeCell ref="AF197:AF204"/>
    <mergeCell ref="AG197:AG204"/>
    <mergeCell ref="AJ197:AJ204"/>
    <mergeCell ref="L199:L200"/>
    <mergeCell ref="M199:M200"/>
    <mergeCell ref="AE199:AE200"/>
    <mergeCell ref="AG183:AG190"/>
    <mergeCell ref="AJ183:AJ190"/>
    <mergeCell ref="H185:H190"/>
    <mergeCell ref="K185:K190"/>
    <mergeCell ref="L185:L186"/>
    <mergeCell ref="M185:M186"/>
    <mergeCell ref="AE185:AE186"/>
    <mergeCell ref="L187:L188"/>
    <mergeCell ref="M187:M188"/>
    <mergeCell ref="AE187:AE188"/>
    <mergeCell ref="L189:L190"/>
    <mergeCell ref="M189:M190"/>
    <mergeCell ref="AE189:AE190"/>
    <mergeCell ref="AE191:AE192"/>
    <mergeCell ref="AF191:AF196"/>
    <mergeCell ref="AE203:AE204"/>
    <mergeCell ref="AJ205:AJ212"/>
    <mergeCell ref="AJ213:AJ224"/>
    <mergeCell ref="AJ225:AJ226"/>
    <mergeCell ref="AJ227:AJ232"/>
    <mergeCell ref="AJ233:AJ234"/>
    <mergeCell ref="AJ235:AJ242"/>
    <mergeCell ref="AJ243:AJ248"/>
    <mergeCell ref="AG191:AG196"/>
    <mergeCell ref="AJ191:AJ196"/>
    <mergeCell ref="L193:L194"/>
    <mergeCell ref="M193:M194"/>
    <mergeCell ref="AE193:AE194"/>
    <mergeCell ref="L195:L196"/>
    <mergeCell ref="M195:M196"/>
    <mergeCell ref="AE195:AE196"/>
    <mergeCell ref="C197:C204"/>
    <mergeCell ref="D197:D204"/>
    <mergeCell ref="E197:E204"/>
    <mergeCell ref="F197:F204"/>
    <mergeCell ref="G197:G204"/>
    <mergeCell ref="H197:H204"/>
    <mergeCell ref="I197:I204"/>
    <mergeCell ref="J197:J204"/>
    <mergeCell ref="K197:K204"/>
    <mergeCell ref="L197:L198"/>
    <mergeCell ref="M197:M198"/>
    <mergeCell ref="X197:X204"/>
    <mergeCell ref="Y197:Y204"/>
    <mergeCell ref="Z197:Z204"/>
    <mergeCell ref="AA197:AA204"/>
    <mergeCell ref="AB197:AB204"/>
    <mergeCell ref="AD197:AD204"/>
    <mergeCell ref="C618:C623"/>
    <mergeCell ref="E618:E623"/>
    <mergeCell ref="G618:G623"/>
    <mergeCell ref="I618:I623"/>
    <mergeCell ref="J618:J623"/>
    <mergeCell ref="K618:K623"/>
    <mergeCell ref="L618:L619"/>
    <mergeCell ref="M618:M619"/>
    <mergeCell ref="X618:X623"/>
    <mergeCell ref="Y618:Y623"/>
    <mergeCell ref="Z618:Z623"/>
    <mergeCell ref="AA618:AA623"/>
    <mergeCell ref="AB618:AB623"/>
    <mergeCell ref="AE618:AE619"/>
    <mergeCell ref="AJ249:AJ250"/>
    <mergeCell ref="AJ252:AJ253"/>
    <mergeCell ref="AJ254:AJ257"/>
    <mergeCell ref="AJ258:AJ269"/>
    <mergeCell ref="AJ270:AJ273"/>
    <mergeCell ref="AJ274:AJ277"/>
    <mergeCell ref="AJ278:AJ287"/>
    <mergeCell ref="AJ288:AJ293"/>
    <mergeCell ref="AJ294:AJ305"/>
    <mergeCell ref="AJ306:AJ309"/>
    <mergeCell ref="AJ310:AJ311"/>
    <mergeCell ref="AJ312:AJ313"/>
    <mergeCell ref="AJ314:AJ319"/>
    <mergeCell ref="AJ320:AJ323"/>
    <mergeCell ref="C612:C617"/>
    <mergeCell ref="E612:E617"/>
    <mergeCell ref="G612:G617"/>
    <mergeCell ref="I612:I617"/>
    <mergeCell ref="AF612:AF617"/>
    <mergeCell ref="AG612:AG617"/>
    <mergeCell ref="H612:H622"/>
    <mergeCell ref="F600:F623"/>
    <mergeCell ref="D606:D623"/>
    <mergeCell ref="L704:L705"/>
    <mergeCell ref="M704:M705"/>
    <mergeCell ref="AE704:AE705"/>
    <mergeCell ref="L614:L615"/>
    <mergeCell ref="M614:M615"/>
    <mergeCell ref="AE614:AE615"/>
    <mergeCell ref="L616:L617"/>
    <mergeCell ref="M616:M617"/>
    <mergeCell ref="AE616:AE617"/>
    <mergeCell ref="J612:J617"/>
    <mergeCell ref="K612:K617"/>
    <mergeCell ref="L612:L613"/>
    <mergeCell ref="M612:M613"/>
    <mergeCell ref="X612:X617"/>
    <mergeCell ref="Y612:Y617"/>
    <mergeCell ref="Z612:Z617"/>
    <mergeCell ref="AA612:AA617"/>
    <mergeCell ref="AB612:AB617"/>
    <mergeCell ref="AE612:AE613"/>
    <mergeCell ref="J600:J605"/>
    <mergeCell ref="G606:G611"/>
    <mergeCell ref="H606:H611"/>
    <mergeCell ref="I606:I611"/>
    <mergeCell ref="J606:J611"/>
    <mergeCell ref="AG600:AG605"/>
    <mergeCell ref="K606:K611"/>
    <mergeCell ref="K660:K663"/>
  </mergeCells>
  <conditionalFormatting sqref="AF624:AG624 AF600:AG600">
    <cfRule type="iconSet" priority="80">
      <iconSet iconSet="3Symbols">
        <cfvo type="percent" val="0"/>
        <cfvo type="percent" val="33"/>
        <cfvo type="percent" val="67"/>
      </iconSet>
    </cfRule>
  </conditionalFormatting>
  <conditionalFormatting sqref="AF708:AG708 AF632:AG632 AF700:AG700">
    <cfRule type="iconSet" priority="79">
      <iconSet iconSet="3Symbols">
        <cfvo type="percent" val="0"/>
        <cfvo type="percent" val="33"/>
        <cfvo type="percent" val="67"/>
      </iconSet>
    </cfRule>
  </conditionalFormatting>
  <conditionalFormatting sqref="AF698">
    <cfRule type="iconSet" priority="78">
      <iconSet iconSet="3Symbols">
        <cfvo type="percent" val="0"/>
        <cfvo type="percent" val="33"/>
        <cfvo type="percent" val="67"/>
      </iconSet>
    </cfRule>
  </conditionalFormatting>
  <conditionalFormatting sqref="AF654:AG654">
    <cfRule type="iconSet" priority="77">
      <iconSet iconSet="3Symbols">
        <cfvo type="percent" val="0"/>
        <cfvo type="percent" val="33"/>
        <cfvo type="percent" val="67"/>
      </iconSet>
    </cfRule>
  </conditionalFormatting>
  <conditionalFormatting sqref="AF670:AG670">
    <cfRule type="iconSet" priority="76">
      <iconSet iconSet="3Symbols">
        <cfvo type="percent" val="0"/>
        <cfvo type="percent" val="33"/>
        <cfvo type="percent" val="67"/>
      </iconSet>
    </cfRule>
  </conditionalFormatting>
  <conditionalFormatting sqref="AF730:AG730">
    <cfRule type="iconSet" priority="75">
      <iconSet iconSet="3Symbols">
        <cfvo type="percent" val="0"/>
        <cfvo type="percent" val="33"/>
        <cfvo type="percent" val="67"/>
      </iconSet>
    </cfRule>
  </conditionalFormatting>
  <conditionalFormatting sqref="AF736:AG736">
    <cfRule type="iconSet" priority="74">
      <iconSet iconSet="3Symbols">
        <cfvo type="percent" val="0"/>
        <cfvo type="percent" val="33"/>
        <cfvo type="percent" val="67"/>
      </iconSet>
    </cfRule>
  </conditionalFormatting>
  <conditionalFormatting sqref="AF676">
    <cfRule type="iconSet" priority="73">
      <iconSet iconSet="3Symbols">
        <cfvo type="percent" val="0"/>
        <cfvo type="percent" val="33"/>
        <cfvo type="percent" val="67"/>
      </iconSet>
    </cfRule>
  </conditionalFormatting>
  <conditionalFormatting sqref="AF750:AG750">
    <cfRule type="iconSet" priority="72">
      <iconSet iconSet="3Symbols">
        <cfvo type="percent" val="0"/>
        <cfvo type="percent" val="33"/>
        <cfvo type="percent" val="67"/>
      </iconSet>
    </cfRule>
  </conditionalFormatting>
  <conditionalFormatting sqref="AF640">
    <cfRule type="iconSet" priority="71">
      <iconSet iconSet="3Symbols">
        <cfvo type="percent" val="0"/>
        <cfvo type="percent" val="33"/>
        <cfvo type="percent" val="67"/>
      </iconSet>
    </cfRule>
  </conditionalFormatting>
  <conditionalFormatting sqref="AF606">
    <cfRule type="iconSet" priority="70">
      <iconSet iconSet="3Symbols">
        <cfvo type="percent" val="0"/>
        <cfvo type="percent" val="33"/>
        <cfvo type="percent" val="67"/>
      </iconSet>
    </cfRule>
  </conditionalFormatting>
  <conditionalFormatting sqref="AF746">
    <cfRule type="iconSet" priority="69">
      <iconSet iconSet="3Symbols">
        <cfvo type="percent" val="0"/>
        <cfvo type="percent" val="33"/>
        <cfvo type="percent" val="67"/>
      </iconSet>
    </cfRule>
  </conditionalFormatting>
  <conditionalFormatting sqref="AF756:AG756">
    <cfRule type="iconSet" priority="68">
      <iconSet iconSet="3Symbols">
        <cfvo type="percent" val="0"/>
        <cfvo type="percent" val="33"/>
        <cfvo type="percent" val="67"/>
      </iconSet>
    </cfRule>
  </conditionalFormatting>
  <conditionalFormatting sqref="AF726:AG726 AF722 AF714:AG714">
    <cfRule type="iconSet" priority="81">
      <iconSet iconSet="3Symbols">
        <cfvo type="percent" val="0"/>
        <cfvo type="percent" val="33"/>
        <cfvo type="percent" val="67"/>
      </iconSet>
    </cfRule>
  </conditionalFormatting>
  <conditionalFormatting sqref="AC600">
    <cfRule type="colorScale" priority="82">
      <colorScale>
        <cfvo type="percent" val="45"/>
        <cfvo type="percent" val="85"/>
        <cfvo type="percent" val="100"/>
        <color rgb="FFF8696B"/>
        <color rgb="FFFFEB84"/>
        <color rgb="FF63BE7B"/>
      </colorScale>
    </cfRule>
    <cfRule type="colorScale" priority="83">
      <colorScale>
        <cfvo type="num" val="45"/>
        <cfvo type="num" val="85"/>
        <cfvo type="num" val="100"/>
        <color rgb="FFF8696B"/>
        <color rgb="FFFFEB84"/>
        <color rgb="FF63BE7B"/>
      </colorScale>
    </cfRule>
    <cfRule type="colorScale" priority="84">
      <colorScale>
        <cfvo type="num" val="0"/>
        <cfvo type="num" val="0"/>
        <cfvo type="num" val="85"/>
        <color rgb="FFF8696B"/>
        <color rgb="FFFFEB84"/>
        <color rgb="FF63BE7B"/>
      </colorScale>
    </cfRule>
  </conditionalFormatting>
  <conditionalFormatting sqref="AE600">
    <cfRule type="iconSet" priority="66">
      <iconSet iconSet="3Symbols">
        <cfvo type="percent" val="0"/>
        <cfvo type="percent" val="33"/>
        <cfvo type="percent" val="67"/>
      </iconSet>
    </cfRule>
  </conditionalFormatting>
  <conditionalFormatting sqref="S767:V767">
    <cfRule type="iconSet" priority="65">
      <iconSet iconSet="3Symbols">
        <cfvo type="percent" val="0"/>
        <cfvo type="percent" val="33"/>
        <cfvo type="percent" val="67"/>
      </iconSet>
    </cfRule>
  </conditionalFormatting>
  <conditionalFormatting sqref="AE634">
    <cfRule type="iconSet" priority="63">
      <iconSet iconSet="3Symbols">
        <cfvo type="percent" val="0"/>
        <cfvo type="percent" val="33"/>
        <cfvo type="percent" val="67"/>
      </iconSet>
    </cfRule>
  </conditionalFormatting>
  <conditionalFormatting sqref="AF664:AG664">
    <cfRule type="iconSet" priority="62">
      <iconSet iconSet="3Symbols">
        <cfvo type="percent" val="0"/>
        <cfvo type="percent" val="33"/>
        <cfvo type="percent" val="67"/>
      </iconSet>
    </cfRule>
  </conditionalFormatting>
  <conditionalFormatting sqref="AE664 AE666 AE668">
    <cfRule type="iconSet" priority="61">
      <iconSet iconSet="3Symbols">
        <cfvo type="percent" val="0"/>
        <cfvo type="percent" val="33"/>
        <cfvo type="percent" val="67"/>
      </iconSet>
    </cfRule>
  </conditionalFormatting>
  <conditionalFormatting sqref="AF660:AG660">
    <cfRule type="iconSet" priority="60">
      <iconSet iconSet="3Symbols">
        <cfvo type="percent" val="0"/>
        <cfvo type="percent" val="33"/>
        <cfvo type="percent" val="67"/>
      </iconSet>
    </cfRule>
  </conditionalFormatting>
  <conditionalFormatting sqref="AE662 AE660">
    <cfRule type="iconSet" priority="59">
      <iconSet iconSet="3Symbols">
        <cfvo type="percent" val="0"/>
        <cfvo type="percent" val="33"/>
        <cfvo type="percent" val="67"/>
      </iconSet>
    </cfRule>
  </conditionalFormatting>
  <conditionalFormatting sqref="AE686">
    <cfRule type="iconSet" priority="58">
      <iconSet iconSet="3Symbols">
        <cfvo type="percent" val="0"/>
        <cfvo type="percent" val="33"/>
        <cfvo type="percent" val="67"/>
      </iconSet>
    </cfRule>
  </conditionalFormatting>
  <conditionalFormatting sqref="AE724">
    <cfRule type="iconSet" priority="57">
      <iconSet iconSet="3Symbols">
        <cfvo type="percent" val="0"/>
        <cfvo type="percent" val="33"/>
        <cfvo type="percent" val="67"/>
      </iconSet>
    </cfRule>
  </conditionalFormatting>
  <conditionalFormatting sqref="AF740">
    <cfRule type="iconSet" priority="56">
      <iconSet iconSet="3Symbols">
        <cfvo type="percent" val="0"/>
        <cfvo type="percent" val="33"/>
        <cfvo type="percent" val="67"/>
      </iconSet>
    </cfRule>
  </conditionalFormatting>
  <conditionalFormatting sqref="AE740">
    <cfRule type="iconSet" priority="85">
      <iconSet iconSet="3Symbols">
        <cfvo type="percent" val="0"/>
        <cfvo type="percent" val="33"/>
        <cfvo type="percent" val="67"/>
      </iconSet>
    </cfRule>
  </conditionalFormatting>
  <conditionalFormatting sqref="AF742">
    <cfRule type="iconSet" priority="55">
      <iconSet iconSet="3Symbols">
        <cfvo type="percent" val="0"/>
        <cfvo type="percent" val="33"/>
        <cfvo type="percent" val="67"/>
      </iconSet>
    </cfRule>
  </conditionalFormatting>
  <conditionalFormatting sqref="AE742 AE744">
    <cfRule type="iconSet" priority="54">
      <iconSet iconSet="3Symbols">
        <cfvo type="percent" val="0"/>
        <cfvo type="percent" val="33"/>
        <cfvo type="percent" val="67"/>
      </iconSet>
    </cfRule>
  </conditionalFormatting>
  <conditionalFormatting sqref="AE752">
    <cfRule type="iconSet" priority="53">
      <iconSet iconSet="3Symbols">
        <cfvo type="percent" val="0"/>
        <cfvo type="percent" val="33"/>
        <cfvo type="percent" val="67"/>
      </iconSet>
    </cfRule>
  </conditionalFormatting>
  <conditionalFormatting sqref="AF758:AG758">
    <cfRule type="iconSet" priority="52">
      <iconSet iconSet="3Symbols">
        <cfvo type="percent" val="0"/>
        <cfvo type="percent" val="33"/>
        <cfvo type="percent" val="67"/>
      </iconSet>
    </cfRule>
  </conditionalFormatting>
  <conditionalFormatting sqref="AE760 AE758">
    <cfRule type="iconSet" priority="51">
      <iconSet iconSet="3Symbols">
        <cfvo type="percent" val="0"/>
        <cfvo type="percent" val="33"/>
        <cfvo type="percent" val="67"/>
      </iconSet>
    </cfRule>
  </conditionalFormatting>
  <conditionalFormatting sqref="AF694">
    <cfRule type="iconSet" priority="50">
      <iconSet iconSet="3Symbols">
        <cfvo type="percent" val="0"/>
        <cfvo type="percent" val="33"/>
        <cfvo type="percent" val="67"/>
      </iconSet>
    </cfRule>
  </conditionalFormatting>
  <conditionalFormatting sqref="AE694">
    <cfRule type="iconSet" priority="49">
      <iconSet iconSet="3Symbols">
        <cfvo type="percent" val="0"/>
        <cfvo type="percent" val="33"/>
        <cfvo type="percent" val="67"/>
      </iconSet>
    </cfRule>
  </conditionalFormatting>
  <conditionalFormatting sqref="AE628">
    <cfRule type="iconSet" priority="48">
      <iconSet iconSet="3Symbols">
        <cfvo type="percent" val="0"/>
        <cfvo type="percent" val="33"/>
        <cfvo type="percent" val="67"/>
      </iconSet>
    </cfRule>
  </conditionalFormatting>
  <conditionalFormatting sqref="AF646:AG646">
    <cfRule type="iconSet" priority="47">
      <iconSet iconSet="3Symbols">
        <cfvo type="percent" val="0"/>
        <cfvo type="percent" val="33"/>
        <cfvo type="percent" val="67"/>
      </iconSet>
    </cfRule>
  </conditionalFormatting>
  <conditionalFormatting sqref="AE646 AE650 AE652">
    <cfRule type="iconSet" priority="46">
      <iconSet iconSet="3Symbols">
        <cfvo type="percent" val="0"/>
        <cfvo type="percent" val="33"/>
        <cfvo type="percent" val="67"/>
      </iconSet>
    </cfRule>
  </conditionalFormatting>
  <conditionalFormatting sqref="AE648">
    <cfRule type="iconSet" priority="45">
      <iconSet iconSet="3Symbols">
        <cfvo type="percent" val="0"/>
        <cfvo type="percent" val="33"/>
        <cfvo type="percent" val="67"/>
      </iconSet>
    </cfRule>
  </conditionalFormatting>
  <conditionalFormatting sqref="AE682">
    <cfRule type="iconSet" priority="44">
      <iconSet iconSet="3Symbols">
        <cfvo type="percent" val="0"/>
        <cfvo type="percent" val="33"/>
        <cfvo type="percent" val="67"/>
      </iconSet>
    </cfRule>
  </conditionalFormatting>
  <conditionalFormatting sqref="AE680">
    <cfRule type="iconSet" priority="43">
      <iconSet iconSet="3Symbols">
        <cfvo type="percent" val="0"/>
        <cfvo type="percent" val="33"/>
        <cfvo type="percent" val="67"/>
      </iconSet>
    </cfRule>
  </conditionalFormatting>
  <conditionalFormatting sqref="AE678">
    <cfRule type="iconSet" priority="42">
      <iconSet iconSet="3Symbols">
        <cfvo type="percent" val="0"/>
        <cfvo type="percent" val="33"/>
        <cfvo type="percent" val="67"/>
      </iconSet>
    </cfRule>
  </conditionalFormatting>
  <conditionalFormatting sqref="AF696">
    <cfRule type="iconSet" priority="41">
      <iconSet iconSet="3Symbols">
        <cfvo type="percent" val="0"/>
        <cfvo type="percent" val="33"/>
        <cfvo type="percent" val="67"/>
      </iconSet>
    </cfRule>
  </conditionalFormatting>
  <conditionalFormatting sqref="AE696">
    <cfRule type="iconSet" priority="40">
      <iconSet iconSet="3Symbols">
        <cfvo type="percent" val="0"/>
        <cfvo type="percent" val="33"/>
        <cfvo type="percent" val="67"/>
      </iconSet>
    </cfRule>
  </conditionalFormatting>
  <conditionalFormatting sqref="AE756 AE750 AE746 AE738 AE718 AE710 AE706 AE642 AE602 AE604 AE606 AE608 AE610 AE624 AE626 AE630 AE632 AE636 AE638 AE640 AE644 AE654 AE656 AE658 AE670 AE672 AE674 AE676 AE684 AE688 AE690 AE692 AE698 AE700 AE702 AE708 AE712 AE714 AE716 AE720 AE722 AE726 AE728 AE730 AE732 AE734 AE736 AE748 AE754">
    <cfRule type="iconSet" priority="96">
      <iconSet iconSet="3Symbols">
        <cfvo type="percent" val="0"/>
        <cfvo type="percent" val="33"/>
        <cfvo type="percent" val="67"/>
      </iconSet>
    </cfRule>
  </conditionalFormatting>
  <conditionalFormatting sqref="AE500 AE480 AE119 AE121 AE123 AE125 AE127 AE129 AE131 AE133 AE135 AE137 AE139 AE141 AE143 AE145 AE324 AE326 AE328 AE330 AE332 AE334 AE336 AE338 AE340 AE342 AE344 AE346 AE348 AE350 AE352 AE354 AE356 AE358 AE360 AE362 AE364 AE366 AE368 AE370 AE372 AE374 AE376 AE378 AE380 AE382 AE384 AE386 AE388 AE390 AE392 AE394 AE396 AE398 AE400 AE402 AE404 AE406 AE408 AE410 AE412 AE414 AE416 AE418 AE420 AE422 AE424 AE426 AE428 AE430 AE432 AE434 AE436 AE438 AE440 AE442 AE444 AE446 AE448 AE450 AE452 AE454 AE456 AE458 AE460 AE462 AE464 AE466 AE468 AE470 AE472 AE474 AE476 AE478 AE482 AE484 AE486 AE488 AE490 AE492 AE494 AE496 AE498 AE502 AE504 AE506 AE508 AE510 AE512 AE514 AE516 AE518 AE520 AE522 AE524 AE526 AE528 AE530 AE532 AE534 AE536 AE538 AE540 AE542 AE544 AE546 AE548 AE550 AE552 AE554 AE556 AE558 AE560 AE562 AE564 AE566 AE568 AE570 AE572 AE574 AE576 AE578 AE580 AE582 AE584 AE586 AE588 AE590 AE592 AE594 AE596 AE598 AE117 AE266 AE268 AE270 AE272 AE274 AE276 AE278 AE280 AE282 AE284 AE286 AE288 AE290 AE292 AE294 AE296 AE298 AE300 AE302 AE304 AE306 AE308 AE310 AE312 AE314 AE316 AE318 AE320 AE322">
    <cfRule type="iconSet" priority="39">
      <iconSet iconSet="3Symbols">
        <cfvo type="percent" val="0"/>
        <cfvo type="percent" val="33"/>
        <cfvo type="percent" val="67"/>
      </iconSet>
    </cfRule>
  </conditionalFormatting>
  <conditionalFormatting sqref="AE205">
    <cfRule type="iconSet" priority="36">
      <iconSet iconSet="3Symbols">
        <cfvo type="percent" val="0"/>
        <cfvo type="percent" val="33"/>
        <cfvo type="percent" val="67"/>
      </iconSet>
    </cfRule>
  </conditionalFormatting>
  <conditionalFormatting sqref="AE264">
    <cfRule type="iconSet" priority="35">
      <iconSet iconSet="3Symbols">
        <cfvo type="percent" val="0"/>
        <cfvo type="percent" val="33"/>
        <cfvo type="percent" val="67"/>
      </iconSet>
    </cfRule>
  </conditionalFormatting>
  <conditionalFormatting sqref="AE262">
    <cfRule type="iconSet" priority="34">
      <iconSet iconSet="3Symbols">
        <cfvo type="percent" val="0"/>
        <cfvo type="percent" val="33"/>
        <cfvo type="percent" val="67"/>
      </iconSet>
    </cfRule>
  </conditionalFormatting>
  <conditionalFormatting sqref="AE260">
    <cfRule type="iconSet" priority="33">
      <iconSet iconSet="3Symbols">
        <cfvo type="percent" val="0"/>
        <cfvo type="percent" val="33"/>
        <cfvo type="percent" val="67"/>
      </iconSet>
    </cfRule>
  </conditionalFormatting>
  <conditionalFormatting sqref="AE258">
    <cfRule type="iconSet" priority="32">
      <iconSet iconSet="3Symbols">
        <cfvo type="percent" val="0"/>
        <cfvo type="percent" val="33"/>
        <cfvo type="percent" val="67"/>
      </iconSet>
    </cfRule>
  </conditionalFormatting>
  <conditionalFormatting sqref="AE256">
    <cfRule type="iconSet" priority="31">
      <iconSet iconSet="3Symbols">
        <cfvo type="percent" val="0"/>
        <cfvo type="percent" val="33"/>
        <cfvo type="percent" val="67"/>
      </iconSet>
    </cfRule>
  </conditionalFormatting>
  <conditionalFormatting sqref="AE254">
    <cfRule type="iconSet" priority="30">
      <iconSet iconSet="3Symbols">
        <cfvo type="percent" val="0"/>
        <cfvo type="percent" val="33"/>
        <cfvo type="percent" val="67"/>
      </iconSet>
    </cfRule>
  </conditionalFormatting>
  <conditionalFormatting sqref="AE252">
    <cfRule type="iconSet" priority="29">
      <iconSet iconSet="3Symbols">
        <cfvo type="percent" val="0"/>
        <cfvo type="percent" val="33"/>
        <cfvo type="percent" val="67"/>
      </iconSet>
    </cfRule>
  </conditionalFormatting>
  <conditionalFormatting sqref="AE249">
    <cfRule type="iconSet" priority="28">
      <iconSet iconSet="3Symbols">
        <cfvo type="percent" val="0"/>
        <cfvo type="percent" val="33"/>
        <cfvo type="percent" val="67"/>
      </iconSet>
    </cfRule>
  </conditionalFormatting>
  <conditionalFormatting sqref="AE247">
    <cfRule type="iconSet" priority="27">
      <iconSet iconSet="3Symbols">
        <cfvo type="percent" val="0"/>
        <cfvo type="percent" val="33"/>
        <cfvo type="percent" val="67"/>
      </iconSet>
    </cfRule>
  </conditionalFormatting>
  <conditionalFormatting sqref="AE245">
    <cfRule type="iconSet" priority="26">
      <iconSet iconSet="3Symbols">
        <cfvo type="percent" val="0"/>
        <cfvo type="percent" val="33"/>
        <cfvo type="percent" val="67"/>
      </iconSet>
    </cfRule>
  </conditionalFormatting>
  <conditionalFormatting sqref="AE243">
    <cfRule type="iconSet" priority="25">
      <iconSet iconSet="3Symbols">
        <cfvo type="percent" val="0"/>
        <cfvo type="percent" val="33"/>
        <cfvo type="percent" val="67"/>
      </iconSet>
    </cfRule>
  </conditionalFormatting>
  <conditionalFormatting sqref="AE241">
    <cfRule type="iconSet" priority="24">
      <iconSet iconSet="3Symbols">
        <cfvo type="percent" val="0"/>
        <cfvo type="percent" val="33"/>
        <cfvo type="percent" val="67"/>
      </iconSet>
    </cfRule>
  </conditionalFormatting>
  <conditionalFormatting sqref="AE239">
    <cfRule type="iconSet" priority="23">
      <iconSet iconSet="3Symbols">
        <cfvo type="percent" val="0"/>
        <cfvo type="percent" val="33"/>
        <cfvo type="percent" val="67"/>
      </iconSet>
    </cfRule>
  </conditionalFormatting>
  <conditionalFormatting sqref="AE237">
    <cfRule type="iconSet" priority="22">
      <iconSet iconSet="3Symbols">
        <cfvo type="percent" val="0"/>
        <cfvo type="percent" val="33"/>
        <cfvo type="percent" val="67"/>
      </iconSet>
    </cfRule>
  </conditionalFormatting>
  <conditionalFormatting sqref="AE235">
    <cfRule type="iconSet" priority="21">
      <iconSet iconSet="3Symbols">
        <cfvo type="percent" val="0"/>
        <cfvo type="percent" val="33"/>
        <cfvo type="percent" val="67"/>
      </iconSet>
    </cfRule>
  </conditionalFormatting>
  <conditionalFormatting sqref="AE233">
    <cfRule type="iconSet" priority="20">
      <iconSet iconSet="3Symbols">
        <cfvo type="percent" val="0"/>
        <cfvo type="percent" val="33"/>
        <cfvo type="percent" val="67"/>
      </iconSet>
    </cfRule>
  </conditionalFormatting>
  <conditionalFormatting sqref="AE231">
    <cfRule type="iconSet" priority="19">
      <iconSet iconSet="3Symbols">
        <cfvo type="percent" val="0"/>
        <cfvo type="percent" val="33"/>
        <cfvo type="percent" val="67"/>
      </iconSet>
    </cfRule>
  </conditionalFormatting>
  <conditionalFormatting sqref="AE229">
    <cfRule type="iconSet" priority="18">
      <iconSet iconSet="3Symbols">
        <cfvo type="percent" val="0"/>
        <cfvo type="percent" val="33"/>
        <cfvo type="percent" val="67"/>
      </iconSet>
    </cfRule>
  </conditionalFormatting>
  <conditionalFormatting sqref="AE207">
    <cfRule type="iconSet" priority="17">
      <iconSet iconSet="3Symbols">
        <cfvo type="percent" val="0"/>
        <cfvo type="percent" val="33"/>
        <cfvo type="percent" val="67"/>
      </iconSet>
    </cfRule>
  </conditionalFormatting>
  <conditionalFormatting sqref="AE209">
    <cfRule type="iconSet" priority="16">
      <iconSet iconSet="3Symbols">
        <cfvo type="percent" val="0"/>
        <cfvo type="percent" val="33"/>
        <cfvo type="percent" val="67"/>
      </iconSet>
    </cfRule>
  </conditionalFormatting>
  <conditionalFormatting sqref="AE211">
    <cfRule type="iconSet" priority="15">
      <iconSet iconSet="3Symbols">
        <cfvo type="percent" val="0"/>
        <cfvo type="percent" val="33"/>
        <cfvo type="percent" val="67"/>
      </iconSet>
    </cfRule>
  </conditionalFormatting>
  <conditionalFormatting sqref="AE213">
    <cfRule type="iconSet" priority="14">
      <iconSet iconSet="3Symbols">
        <cfvo type="percent" val="0"/>
        <cfvo type="percent" val="33"/>
        <cfvo type="percent" val="67"/>
      </iconSet>
    </cfRule>
  </conditionalFormatting>
  <conditionalFormatting sqref="AE215">
    <cfRule type="iconSet" priority="13">
      <iconSet iconSet="3Symbols">
        <cfvo type="percent" val="0"/>
        <cfvo type="percent" val="33"/>
        <cfvo type="percent" val="67"/>
      </iconSet>
    </cfRule>
  </conditionalFormatting>
  <conditionalFormatting sqref="AE217">
    <cfRule type="iconSet" priority="12">
      <iconSet iconSet="3Symbols">
        <cfvo type="percent" val="0"/>
        <cfvo type="percent" val="33"/>
        <cfvo type="percent" val="67"/>
      </iconSet>
    </cfRule>
  </conditionalFormatting>
  <conditionalFormatting sqref="AE219">
    <cfRule type="iconSet" priority="11">
      <iconSet iconSet="3Symbols">
        <cfvo type="percent" val="0"/>
        <cfvo type="percent" val="33"/>
        <cfvo type="percent" val="67"/>
      </iconSet>
    </cfRule>
  </conditionalFormatting>
  <conditionalFormatting sqref="AE221">
    <cfRule type="iconSet" priority="10">
      <iconSet iconSet="3Symbols">
        <cfvo type="percent" val="0"/>
        <cfvo type="percent" val="33"/>
        <cfvo type="percent" val="67"/>
      </iconSet>
    </cfRule>
  </conditionalFormatting>
  <conditionalFormatting sqref="AE223">
    <cfRule type="iconSet" priority="9">
      <iconSet iconSet="3Symbols">
        <cfvo type="percent" val="0"/>
        <cfvo type="percent" val="33"/>
        <cfvo type="percent" val="67"/>
      </iconSet>
    </cfRule>
  </conditionalFormatting>
  <conditionalFormatting sqref="AE225">
    <cfRule type="iconSet" priority="8">
      <iconSet iconSet="3Symbols">
        <cfvo type="percent" val="0"/>
        <cfvo type="percent" val="33"/>
        <cfvo type="percent" val="67"/>
      </iconSet>
    </cfRule>
  </conditionalFormatting>
  <conditionalFormatting sqref="AE227">
    <cfRule type="iconSet" priority="7">
      <iconSet iconSet="3Symbols">
        <cfvo type="percent" val="0"/>
        <cfvo type="percent" val="33"/>
        <cfvo type="percent" val="67"/>
      </iconSet>
    </cfRule>
  </conditionalFormatting>
  <conditionalFormatting sqref="AE3 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cfRule type="iconSet" priority="375">
      <iconSet iconSet="3Symbols">
        <cfvo type="percent" val="0"/>
        <cfvo type="percent" val="33"/>
        <cfvo type="percent" val="67"/>
      </iconSet>
    </cfRule>
  </conditionalFormatting>
  <conditionalFormatting sqref="AE197 AE147 AE149 AE151 AE153 AE155 AE157 AE159 AE161 AE163 AE165 AE167 AE169 AE171 AE173 AE175 AE177 AE179 AE181 AE183 AE185 AE187 AE189 AE191 AE193 AE195 AE199 AE201 AE203">
    <cfRule type="iconSet" priority="617">
      <iconSet iconSet="3Symbols">
        <cfvo type="percent" val="0"/>
        <cfvo type="percent" val="33"/>
        <cfvo type="percent" val="67"/>
      </iconSet>
    </cfRule>
  </conditionalFormatting>
  <conditionalFormatting sqref="AF612">
    <cfRule type="iconSet" priority="4">
      <iconSet iconSet="3Symbols">
        <cfvo type="percent" val="0"/>
        <cfvo type="percent" val="33"/>
        <cfvo type="percent" val="67"/>
      </iconSet>
    </cfRule>
  </conditionalFormatting>
  <conditionalFormatting sqref="AE612 AE614 AE616">
    <cfRule type="iconSet" priority="5">
      <iconSet iconSet="3Symbols">
        <cfvo type="percent" val="0"/>
        <cfvo type="percent" val="33"/>
        <cfvo type="percent" val="67"/>
      </iconSet>
    </cfRule>
  </conditionalFormatting>
  <conditionalFormatting sqref="AF618">
    <cfRule type="iconSet" priority="2">
      <iconSet iconSet="3Symbols">
        <cfvo type="percent" val="0"/>
        <cfvo type="percent" val="33"/>
        <cfvo type="percent" val="67"/>
      </iconSet>
    </cfRule>
  </conditionalFormatting>
  <conditionalFormatting sqref="AE618 AE620 AE622">
    <cfRule type="iconSet" priority="3">
      <iconSet iconSet="3Symbols">
        <cfvo type="percent" val="0"/>
        <cfvo type="percent" val="33"/>
        <cfvo type="percent" val="67"/>
      </iconSet>
    </cfRule>
  </conditionalFormatting>
  <conditionalFormatting sqref="AE704">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6962474BB6674E8DA4FDD7886B750B" ma:contentTypeVersion="7" ma:contentTypeDescription="Crear nuevo documento." ma:contentTypeScope="" ma:versionID="5f750b1637ee059aa05c69412bc84b0f">
  <xsd:schema xmlns:xsd="http://www.w3.org/2001/XMLSchema" xmlns:xs="http://www.w3.org/2001/XMLSchema" xmlns:p="http://schemas.microsoft.com/office/2006/metadata/properties" xmlns:ns2="eb1faa13-9ce7-430f-bf43-daf50bc913e5" targetNamespace="http://schemas.microsoft.com/office/2006/metadata/properties" ma:root="true" ma:fieldsID="363cd5c4f84831ada64ac2e1dde0c5d4" ns2:_="">
    <xsd:import namespace="eb1faa13-9ce7-430f-bf43-daf50bc913e5"/>
    <xsd:element name="properties">
      <xsd:complexType>
        <xsd:sequence>
          <xsd:element name="documentManagement">
            <xsd:complexType>
              <xsd:all>
                <xsd:element ref="ns2:Fecha_x0020_de_x0020_aprobaci_x00f3_n" minOccurs="0"/>
                <xsd:element ref="ns2:Estad_x00ed_sticas_x0020_de_x0020_comentarios_x0020_recibidos" minOccurs="0"/>
                <xsd:element ref="ns2:Invitaci_x00f3_n" minOccurs="0"/>
                <xsd:element ref="ns2:Orden" minOccurs="0"/>
                <xsd:element ref="ns2:un0y"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1faa13-9ce7-430f-bf43-daf50bc913e5" elementFormDefault="qualified">
    <xsd:import namespace="http://schemas.microsoft.com/office/2006/documentManagement/types"/>
    <xsd:import namespace="http://schemas.microsoft.com/office/infopath/2007/PartnerControls"/>
    <xsd:element name="Fecha_x0020_de_x0020_aprobaci_x00f3_n" ma:index="8" nillable="true" ma:displayName="Fecha de aprobación" ma:internalName="Fecha_x0020_de_x0020_aprobaci_x00f3_n">
      <xsd:simpleType>
        <xsd:restriction base="dms:Text">
          <xsd:maxLength value="255"/>
        </xsd:restriction>
      </xsd:simpleType>
    </xsd:element>
    <xsd:element name="Estad_x00ed_sticas_x0020_de_x0020_comentarios_x0020_recibidos" ma:index="9" nillable="true" ma:displayName="Estadísticas de comentarios recibidos" ma:internalName="Estad_x00ed_sticas_x0020_de_x0020_comentarios_x0020_recibidos">
      <xsd:simpleType>
        <xsd:restriction base="dms:Text">
          <xsd:maxLength value="255"/>
        </xsd:restriction>
      </xsd:simpleType>
    </xsd:element>
    <xsd:element name="Invitaci_x00f3_n" ma:index="10" nillable="true" ma:displayName="Invitación" ma:format="Hyperlink" ma:internalName="Invitaci_x00f3_n">
      <xsd:complexType>
        <xsd:complexContent>
          <xsd:extension base="dms:URL">
            <xsd:sequence>
              <xsd:element name="Url" type="dms:ValidUrl" minOccurs="0" nillable="true"/>
              <xsd:element name="Description" type="xsd:string" nillable="true"/>
            </xsd:sequence>
          </xsd:extension>
        </xsd:complexContent>
      </xsd:complexType>
    </xsd:element>
    <xsd:element name="Orden" ma:index="11" nillable="true" ma:displayName="Orden" ma:internalName="Orden">
      <xsd:simpleType>
        <xsd:restriction base="dms:Text">
          <xsd:maxLength value="255"/>
        </xsd:restriction>
      </xsd:simpleType>
    </xsd:element>
    <xsd:element name="un0y" ma:index="12" nillable="true" ma:displayName="Text" ma:internalName="un0y">
      <xsd:simpleType>
        <xsd:restriction base="dms:Text"/>
      </xsd:simpleType>
    </xsd:element>
    <xsd:element name="Vigencia" ma:index="13"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it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vitaci_x00f3_n xmlns="eb1faa13-9ce7-430f-bf43-daf50bc913e5">
      <Url xsi:nil="true"/>
      <Description xsi:nil="true"/>
    </Invitaci_x00f3_n>
    <Vigencia xmlns="eb1faa13-9ce7-430f-bf43-daf50bc913e5" xsi:nil="true"/>
    <Orden xmlns="eb1faa13-9ce7-430f-bf43-daf50bc913e5" xsi:nil="true"/>
    <un0y xmlns="eb1faa13-9ce7-430f-bf43-daf50bc913e5" xsi:nil="true"/>
    <Estad_x00ed_sticas_x0020_de_x0020_comentarios_x0020_recibidos xmlns="eb1faa13-9ce7-430f-bf43-daf50bc913e5" xsi:nil="true"/>
    <Fecha_x0020_de_x0020_aprobaci_x00f3_n xmlns="eb1faa13-9ce7-430f-bf43-daf50bc913e5" xsi:nil="true"/>
  </documentManagement>
</p:properties>
</file>

<file path=customXml/itemProps1.xml><?xml version="1.0" encoding="utf-8"?>
<ds:datastoreItem xmlns:ds="http://schemas.openxmlformats.org/officeDocument/2006/customXml" ds:itemID="{7CEEA7AA-E698-4064-B511-15C0811AC99C}"/>
</file>

<file path=customXml/itemProps2.xml><?xml version="1.0" encoding="utf-8"?>
<ds:datastoreItem xmlns:ds="http://schemas.openxmlformats.org/officeDocument/2006/customXml" ds:itemID="{1EE1A2BF-E194-4061-8C6C-F592039D3EF8}"/>
</file>

<file path=customXml/itemProps3.xml><?xml version="1.0" encoding="utf-8"?>
<ds:datastoreItem xmlns:ds="http://schemas.openxmlformats.org/officeDocument/2006/customXml" ds:itemID="{C5324ECC-83AB-4D2D-BDA3-E3C906D00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SOCIALIZACION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Propuesta PA2022</dc:title>
  <dc:subject>Plantilla UAEAC</dc:subject>
  <dc:creator>NARDA VERONICA VELANDIA CELY</dc:creator>
  <cp:keywords>Transformación</cp:keywords>
  <cp:lastModifiedBy>Cenaida Jerez Ruiz</cp:lastModifiedBy>
  <cp:lastPrinted>2021-12-17T14:19:22Z</cp:lastPrinted>
  <dcterms:created xsi:type="dcterms:W3CDTF">2021-11-05T13:39:30Z</dcterms:created>
  <dcterms:modified xsi:type="dcterms:W3CDTF">2021-12-17T14:24:20Z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0x010100E06962474BB6674E8DA4FDD7886B750B</vt:lpwstr>
  </property>
</Properties>
</file>