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3.xml" ContentType="application/vnd.openxmlformats-officedocument.spreadsheetml.pivotTable+xml"/>
  <Override PartName="/xl/drawings/drawing3.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mc:AlternateContent xmlns:mc="http://schemas.openxmlformats.org/markup-compatibility/2006">
    <mc:Choice Requires="x15">
      <x15ac:absPath xmlns:x15ac="http://schemas.microsoft.com/office/spreadsheetml/2010/11/ac" url="C:\Users\1030659389\Downloads\"/>
    </mc:Choice>
  </mc:AlternateContent>
  <xr:revisionPtr revIDLastSave="0" documentId="8_{DD220933-578E-475D-B06F-ABC3C3FD74A8}" xr6:coauthVersionLast="47" xr6:coauthVersionMax="47" xr10:uidLastSave="{00000000-0000-0000-0000-000000000000}"/>
  <bookViews>
    <workbookView showSheetTabs="0" xWindow="4155" yWindow="4155" windowWidth="21600" windowHeight="11385" tabRatio="818" firstSheet="3" activeTab="3" xr2:uid="{00000000-000D-0000-FFFF-FFFF00000000}"/>
  </bookViews>
  <sheets>
    <sheet name="SMS Evaliation tool" sheetId="1" state="hidden" r:id="rId1"/>
    <sheet name="Hoja1" sheetId="7" state="hidden" r:id="rId2"/>
    <sheet name="guias" sheetId="9" state="hidden" r:id="rId3"/>
    <sheet name="Start" sheetId="14" r:id="rId4"/>
    <sheet name="Inicio" sheetId="11" r:id="rId5"/>
    <sheet name="SMS Evaluation tool (2)" sheetId="8" r:id="rId6"/>
    <sheet name="GRAFICO DE COMPARACION" sheetId="10" r:id="rId7"/>
    <sheet name="Comparación de Componentes" sheetId="13" r:id="rId8"/>
    <sheet name="Hoja2" sheetId="12" state="hidden" r:id="rId9"/>
    <sheet name="Comparación por Elemento" sheetId="5" r:id="rId10"/>
    <sheet name="Evaliation Tools" sheetId="3" state="hidden" r:id="rId11"/>
    <sheet name="Comparación de Totalidades" sheetId="6" r:id="rId12"/>
    <sheet name="Listas" sheetId="2" state="hidden" r:id="rId13"/>
  </sheets>
  <definedNames>
    <definedName name="_xlnm._FilterDatabase" localSheetId="0" hidden="1">'SMS Evaliation tool'!$A$2:$M$50</definedName>
    <definedName name="_xlnm._FilterDatabase" localSheetId="5" hidden="1">'SMS Evaluation tool (2)'!$A$6:$K$54</definedName>
    <definedName name="_xlnm.Print_Area" localSheetId="7">'Comparación de Componentes'!$A$5:$Q$17</definedName>
    <definedName name="_xlnm.Print_Area" localSheetId="11">'Comparación de Totalidades'!$A$5:$L$27</definedName>
    <definedName name="_xlnm.Print_Area" localSheetId="9">'Comparación por Elemento'!$A$5:$N$47</definedName>
    <definedName name="_xlnm.Print_Area" localSheetId="6">'GRAFICO DE COMPARACION'!$A$5:$V$23</definedName>
    <definedName name="_xlnm.Print_Area" localSheetId="4">Inicio!$A$1:$AG$44</definedName>
    <definedName name="_xlnm.Print_Area" localSheetId="5">'SMS Evaluation tool (2)'!$A$5:$N$54</definedName>
    <definedName name="_xlnm.Print_Titles" localSheetId="5">'SMS Evaluation tool (2)'!$2:$6</definedName>
  </definedNames>
  <calcPr calcId="191029"/>
  <pivotCaches>
    <pivotCache cacheId="0" r:id="rId14"/>
    <pivotCache cacheId="1" r:id="rId15"/>
    <pivotCache cacheId="2" r:id="rId16"/>
    <pivotCache cacheId="3"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8" l="1"/>
  <c r="K7" i="8" l="1"/>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l="1"/>
  <c r="L61" i="8"/>
  <c r="L60" i="8" s="1"/>
  <c r="L52" i="8" s="1"/>
  <c r="I54" i="8"/>
  <c r="L30" i="8" l="1"/>
  <c r="L7" i="8"/>
  <c r="L12" i="8"/>
  <c r="L13" i="8"/>
  <c r="L43" i="8"/>
  <c r="L9" i="8"/>
  <c r="L16" i="8"/>
  <c r="L35" i="8"/>
  <c r="L24" i="8"/>
  <c r="L15" i="8"/>
  <c r="L29" i="8"/>
  <c r="L23" i="8"/>
  <c r="L17" i="8"/>
  <c r="L47" i="8"/>
  <c r="L8" i="8"/>
  <c r="L51" i="8"/>
  <c r="L22" i="8"/>
  <c r="L37" i="8"/>
  <c r="L39" i="8"/>
  <c r="L50" i="8"/>
  <c r="L32" i="8"/>
  <c r="L21" i="8"/>
  <c r="L46" i="8"/>
  <c r="L42" i="8"/>
  <c r="L48" i="8"/>
  <c r="L25" i="8"/>
  <c r="L34" i="8"/>
  <c r="L49" i="8"/>
  <c r="L10" i="8"/>
  <c r="L11" i="8"/>
  <c r="L45" i="8"/>
  <c r="L14" i="8"/>
  <c r="L31" i="8"/>
  <c r="L18" i="8"/>
  <c r="L19" i="8"/>
  <c r="L53" i="8"/>
  <c r="L44" i="8"/>
  <c r="L38" i="8"/>
  <c r="L36" i="8"/>
  <c r="L41" i="8"/>
  <c r="L27" i="8"/>
  <c r="L26" i="8"/>
  <c r="L28" i="8"/>
  <c r="L40" i="8"/>
  <c r="L20" i="8"/>
  <c r="L33" i="8"/>
  <c r="A1" i="12"/>
  <c r="C1" i="12"/>
  <c r="E1" i="12"/>
  <c r="F1" i="12"/>
  <c r="A2" i="12"/>
  <c r="B2" i="12"/>
  <c r="C2" i="12"/>
  <c r="D2" i="12"/>
  <c r="E2" i="12"/>
  <c r="F2" i="12"/>
  <c r="A3" i="12"/>
  <c r="B3" i="12"/>
  <c r="C3" i="12"/>
  <c r="D3" i="12"/>
  <c r="E3" i="12"/>
  <c r="F3" i="12"/>
  <c r="A4" i="12"/>
  <c r="B4" i="12"/>
  <c r="C4" i="12"/>
  <c r="D4" i="12"/>
  <c r="E4" i="12"/>
  <c r="F4" i="12"/>
  <c r="A5" i="12"/>
  <c r="B5" i="12"/>
  <c r="C5" i="12"/>
  <c r="D5" i="12"/>
  <c r="E5" i="12"/>
  <c r="F5" i="12"/>
  <c r="A6" i="12"/>
  <c r="B6" i="12"/>
  <c r="C6" i="12"/>
  <c r="D6" i="12"/>
  <c r="E6" i="12"/>
  <c r="F6" i="12"/>
  <c r="A7" i="12"/>
  <c r="B7" i="12"/>
  <c r="C7" i="12"/>
  <c r="D7" i="12"/>
  <c r="E7" i="12"/>
  <c r="F7" i="12"/>
  <c r="A8" i="12"/>
  <c r="B8" i="12"/>
  <c r="C8" i="12"/>
  <c r="D8" i="12"/>
  <c r="E8" i="12"/>
  <c r="F8" i="12"/>
  <c r="A9" i="12"/>
  <c r="B9" i="12"/>
  <c r="C9" i="12"/>
  <c r="D9" i="12"/>
  <c r="E9" i="12"/>
  <c r="F9" i="12"/>
  <c r="A10" i="12"/>
  <c r="B10" i="12"/>
  <c r="C10" i="12"/>
  <c r="D10" i="12"/>
  <c r="E10" i="12"/>
  <c r="F10" i="12"/>
  <c r="A11" i="12"/>
  <c r="B11" i="12"/>
  <c r="C11" i="12"/>
  <c r="D11" i="12"/>
  <c r="E11" i="12"/>
  <c r="F11" i="12"/>
  <c r="A12" i="12"/>
  <c r="B12" i="12"/>
  <c r="C12" i="12"/>
  <c r="D12" i="12"/>
  <c r="E12" i="12"/>
  <c r="F12" i="12"/>
  <c r="A13" i="12"/>
  <c r="B13" i="12"/>
  <c r="C13" i="12"/>
  <c r="D13" i="12"/>
  <c r="E13" i="12"/>
  <c r="F13" i="12"/>
  <c r="A14" i="12"/>
  <c r="B14" i="12"/>
  <c r="C14" i="12"/>
  <c r="D14" i="12"/>
  <c r="E14" i="12"/>
  <c r="F14" i="12"/>
  <c r="A15" i="12"/>
  <c r="B15" i="12"/>
  <c r="C15" i="12"/>
  <c r="D15" i="12"/>
  <c r="E15" i="12"/>
  <c r="F15" i="12"/>
  <c r="A16" i="12"/>
  <c r="B16" i="12"/>
  <c r="C16" i="12"/>
  <c r="D16" i="12"/>
  <c r="E16" i="12"/>
  <c r="F16" i="12"/>
  <c r="A17" i="12"/>
  <c r="B17" i="12"/>
  <c r="C17" i="12"/>
  <c r="D17" i="12"/>
  <c r="E17" i="12"/>
  <c r="F17" i="12"/>
  <c r="A18" i="12"/>
  <c r="B18" i="12"/>
  <c r="C18" i="12"/>
  <c r="D18" i="12"/>
  <c r="E18" i="12"/>
  <c r="F18" i="12"/>
  <c r="A19" i="12"/>
  <c r="B19" i="12"/>
  <c r="C19" i="12"/>
  <c r="D19" i="12"/>
  <c r="E19" i="12"/>
  <c r="F19" i="12"/>
  <c r="A20" i="12"/>
  <c r="B20" i="12"/>
  <c r="C20" i="12"/>
  <c r="D20" i="12"/>
  <c r="E20" i="12"/>
  <c r="F20" i="12"/>
  <c r="A21" i="12"/>
  <c r="B21" i="12"/>
  <c r="C21" i="12"/>
  <c r="D21" i="12"/>
  <c r="E21" i="12"/>
  <c r="F21" i="12"/>
  <c r="A22" i="12"/>
  <c r="B22" i="12"/>
  <c r="C22" i="12"/>
  <c r="D22" i="12"/>
  <c r="E22" i="12"/>
  <c r="F22" i="12"/>
  <c r="A23" i="12"/>
  <c r="B23" i="12"/>
  <c r="C23" i="12"/>
  <c r="D23" i="12"/>
  <c r="E23" i="12"/>
  <c r="F23" i="12"/>
  <c r="A24" i="12"/>
  <c r="B24" i="12"/>
  <c r="C24" i="12"/>
  <c r="D24" i="12"/>
  <c r="E24" i="12"/>
  <c r="F24" i="12"/>
  <c r="A25" i="12"/>
  <c r="B25" i="12"/>
  <c r="C25" i="12"/>
  <c r="D25" i="12"/>
  <c r="E25" i="12"/>
  <c r="F25" i="12"/>
  <c r="A26" i="12"/>
  <c r="B26" i="12"/>
  <c r="C26" i="12"/>
  <c r="D26" i="12"/>
  <c r="E26" i="12"/>
  <c r="F26" i="12"/>
  <c r="A27" i="12"/>
  <c r="B27" i="12"/>
  <c r="C27" i="12"/>
  <c r="D27" i="12"/>
  <c r="E27" i="12"/>
  <c r="F27" i="12"/>
  <c r="A28" i="12"/>
  <c r="B28" i="12"/>
  <c r="C28" i="12"/>
  <c r="D28" i="12"/>
  <c r="E28" i="12"/>
  <c r="F28" i="12"/>
  <c r="A29" i="12"/>
  <c r="B29" i="12"/>
  <c r="C29" i="12"/>
  <c r="D29" i="12"/>
  <c r="E29" i="12"/>
  <c r="F29" i="12"/>
  <c r="A30" i="12"/>
  <c r="B30" i="12"/>
  <c r="C30" i="12"/>
  <c r="D30" i="12"/>
  <c r="E30" i="12"/>
  <c r="F30" i="12"/>
  <c r="A31" i="12"/>
  <c r="B31" i="12"/>
  <c r="C31" i="12"/>
  <c r="D31" i="12"/>
  <c r="E31" i="12"/>
  <c r="F31" i="12"/>
  <c r="A32" i="12"/>
  <c r="B32" i="12"/>
  <c r="C32" i="12"/>
  <c r="D32" i="12"/>
  <c r="E32" i="12"/>
  <c r="F32" i="12"/>
  <c r="A33" i="12"/>
  <c r="B33" i="12"/>
  <c r="C33" i="12"/>
  <c r="D33" i="12"/>
  <c r="E33" i="12"/>
  <c r="F33" i="12"/>
  <c r="A34" i="12"/>
  <c r="B34" i="12"/>
  <c r="C34" i="12"/>
  <c r="D34" i="12"/>
  <c r="E34" i="12"/>
  <c r="F34" i="12"/>
  <c r="A35" i="12"/>
  <c r="B35" i="12"/>
  <c r="C35" i="12"/>
  <c r="D35" i="12"/>
  <c r="E35" i="12"/>
  <c r="F35" i="12"/>
  <c r="A36" i="12"/>
  <c r="B36" i="12"/>
  <c r="C36" i="12"/>
  <c r="D36" i="12"/>
  <c r="E36" i="12"/>
  <c r="F36" i="12"/>
  <c r="A37" i="12"/>
  <c r="B37" i="12"/>
  <c r="C37" i="12"/>
  <c r="D37" i="12"/>
  <c r="E37" i="12"/>
  <c r="F37" i="12"/>
  <c r="A38" i="12"/>
  <c r="B38" i="12"/>
  <c r="C38" i="12"/>
  <c r="D38" i="12"/>
  <c r="E38" i="12"/>
  <c r="F38" i="12"/>
  <c r="A39" i="12"/>
  <c r="B39" i="12"/>
  <c r="C39" i="12"/>
  <c r="D39" i="12"/>
  <c r="E39" i="12"/>
  <c r="F39" i="12"/>
  <c r="A40" i="12"/>
  <c r="B40" i="12"/>
  <c r="C40" i="12"/>
  <c r="D40" i="12"/>
  <c r="E40" i="12"/>
  <c r="F40" i="12"/>
  <c r="A41" i="12"/>
  <c r="B41" i="12"/>
  <c r="C41" i="12"/>
  <c r="D41" i="12"/>
  <c r="E41" i="12"/>
  <c r="F41" i="12"/>
  <c r="A42" i="12"/>
  <c r="B42" i="12"/>
  <c r="C42" i="12"/>
  <c r="D42" i="12"/>
  <c r="E42" i="12"/>
  <c r="F42" i="12"/>
  <c r="A43" i="12"/>
  <c r="B43" i="12"/>
  <c r="C43" i="12"/>
  <c r="D43" i="12"/>
  <c r="E43" i="12"/>
  <c r="F43" i="12"/>
  <c r="A44" i="12"/>
  <c r="B44" i="12"/>
  <c r="C44" i="12"/>
  <c r="D44" i="12"/>
  <c r="E44" i="12"/>
  <c r="F44" i="12"/>
  <c r="A45" i="12"/>
  <c r="B45" i="12"/>
  <c r="C45" i="12"/>
  <c r="D45" i="12"/>
  <c r="E45" i="12"/>
  <c r="F45" i="12"/>
  <c r="A46" i="12"/>
  <c r="B46" i="12"/>
  <c r="C46" i="12"/>
  <c r="D46" i="12"/>
  <c r="E46" i="12"/>
  <c r="F46" i="12"/>
  <c r="A47" i="12"/>
  <c r="B47" i="12"/>
  <c r="C47" i="12"/>
  <c r="D47" i="12"/>
  <c r="E47" i="12"/>
  <c r="F47" i="12"/>
  <c r="A48" i="12"/>
  <c r="B48" i="12"/>
  <c r="C48" i="12"/>
  <c r="D48" i="12"/>
  <c r="E48" i="12"/>
  <c r="F48" i="12"/>
  <c r="D4" i="3"/>
  <c r="A1" i="3"/>
  <c r="B1" i="3"/>
  <c r="C1" i="3"/>
  <c r="D1" i="3"/>
  <c r="E1" i="3"/>
  <c r="F1" i="3"/>
  <c r="G1" i="3"/>
  <c r="A2" i="3"/>
  <c r="B2" i="3"/>
  <c r="C2" i="3"/>
  <c r="D2" i="3"/>
  <c r="F2" i="3"/>
  <c r="G2" i="3"/>
  <c r="A3" i="3"/>
  <c r="B3" i="3"/>
  <c r="C3" i="3"/>
  <c r="D3" i="3"/>
  <c r="E3" i="3"/>
  <c r="F3" i="3"/>
  <c r="G3" i="3"/>
  <c r="A4" i="3"/>
  <c r="B4" i="3"/>
  <c r="C4" i="3"/>
  <c r="E4" i="3"/>
  <c r="F4" i="3"/>
  <c r="G4" i="3"/>
  <c r="A5" i="3"/>
  <c r="B5" i="3"/>
  <c r="C5" i="3"/>
  <c r="D5" i="3"/>
  <c r="E5" i="3"/>
  <c r="F5" i="3"/>
  <c r="G5" i="3"/>
  <c r="A6" i="3"/>
  <c r="B6" i="3"/>
  <c r="C6" i="3"/>
  <c r="D6" i="3"/>
  <c r="E6" i="3"/>
  <c r="F6" i="3"/>
  <c r="G6" i="3"/>
  <c r="A7" i="3"/>
  <c r="B7" i="3"/>
  <c r="C7" i="3"/>
  <c r="D7" i="3"/>
  <c r="E7" i="3"/>
  <c r="F7" i="3"/>
  <c r="G7" i="3"/>
  <c r="A8" i="3"/>
  <c r="B8" i="3"/>
  <c r="C8" i="3"/>
  <c r="D8" i="3"/>
  <c r="E8" i="3"/>
  <c r="F8" i="3"/>
  <c r="G8" i="3"/>
  <c r="A9" i="3"/>
  <c r="B9" i="3"/>
  <c r="C9" i="3"/>
  <c r="D9" i="3"/>
  <c r="E9" i="3"/>
  <c r="F9" i="3"/>
  <c r="G9" i="3"/>
  <c r="A10" i="3"/>
  <c r="B10" i="3"/>
  <c r="C10" i="3"/>
  <c r="D10" i="3"/>
  <c r="E10" i="3"/>
  <c r="F10" i="3"/>
  <c r="G10" i="3"/>
  <c r="A11" i="3"/>
  <c r="B11" i="3"/>
  <c r="C11" i="3"/>
  <c r="D11" i="3"/>
  <c r="E11" i="3"/>
  <c r="F11" i="3"/>
  <c r="G11" i="3"/>
  <c r="A12" i="3"/>
  <c r="B12" i="3"/>
  <c r="C12" i="3"/>
  <c r="D12" i="3"/>
  <c r="E12" i="3"/>
  <c r="F12" i="3"/>
  <c r="G12" i="3"/>
  <c r="A13" i="3"/>
  <c r="B13" i="3"/>
  <c r="C13" i="3"/>
  <c r="D13" i="3"/>
  <c r="E13" i="3"/>
  <c r="F13" i="3"/>
  <c r="G13" i="3"/>
  <c r="A14" i="3"/>
  <c r="B14" i="3"/>
  <c r="C14" i="3"/>
  <c r="D14" i="3"/>
  <c r="E14" i="3"/>
  <c r="F14" i="3"/>
  <c r="G14" i="3"/>
  <c r="A15" i="3"/>
  <c r="B15" i="3"/>
  <c r="C15" i="3"/>
  <c r="D15" i="3"/>
  <c r="E15" i="3"/>
  <c r="F15" i="3"/>
  <c r="G15" i="3"/>
  <c r="A16" i="3"/>
  <c r="B16" i="3"/>
  <c r="C16" i="3"/>
  <c r="D16" i="3"/>
  <c r="E16" i="3"/>
  <c r="F16" i="3"/>
  <c r="G16" i="3"/>
  <c r="A17" i="3"/>
  <c r="B17" i="3"/>
  <c r="C17" i="3"/>
  <c r="D17" i="3"/>
  <c r="E17" i="3"/>
  <c r="F17" i="3"/>
  <c r="G17" i="3"/>
  <c r="A18" i="3"/>
  <c r="B18" i="3"/>
  <c r="C18" i="3"/>
  <c r="D18" i="3"/>
  <c r="E18" i="3"/>
  <c r="F18" i="3"/>
  <c r="G18" i="3"/>
  <c r="A19" i="3"/>
  <c r="B19" i="3"/>
  <c r="C19" i="3"/>
  <c r="D19" i="3"/>
  <c r="E19" i="3"/>
  <c r="F19" i="3"/>
  <c r="G19" i="3"/>
  <c r="A20" i="3"/>
  <c r="B20" i="3"/>
  <c r="C20" i="3"/>
  <c r="D20" i="3"/>
  <c r="E20" i="3"/>
  <c r="F20" i="3"/>
  <c r="G20" i="3"/>
  <c r="A21" i="3"/>
  <c r="B21" i="3"/>
  <c r="C21" i="3"/>
  <c r="D21" i="3"/>
  <c r="E21" i="3"/>
  <c r="F21" i="3"/>
  <c r="G21" i="3"/>
  <c r="A22" i="3"/>
  <c r="B22" i="3"/>
  <c r="C22" i="3"/>
  <c r="D22" i="3"/>
  <c r="E22" i="3"/>
  <c r="F22" i="3"/>
  <c r="G22" i="3"/>
  <c r="A23" i="3"/>
  <c r="B23" i="3"/>
  <c r="C23" i="3"/>
  <c r="D23" i="3"/>
  <c r="E23" i="3"/>
  <c r="F23" i="3"/>
  <c r="G23" i="3"/>
  <c r="A24" i="3"/>
  <c r="B24" i="3"/>
  <c r="C24" i="3"/>
  <c r="D24" i="3"/>
  <c r="E24" i="3"/>
  <c r="F24" i="3"/>
  <c r="G24" i="3"/>
  <c r="A25" i="3"/>
  <c r="B25" i="3"/>
  <c r="C25" i="3"/>
  <c r="D25" i="3"/>
  <c r="E25" i="3"/>
  <c r="F25" i="3"/>
  <c r="G25" i="3"/>
  <c r="A26" i="3"/>
  <c r="B26" i="3"/>
  <c r="C26" i="3"/>
  <c r="D26" i="3"/>
  <c r="E26" i="3"/>
  <c r="F26" i="3"/>
  <c r="G26" i="3"/>
  <c r="A27" i="3"/>
  <c r="B27" i="3"/>
  <c r="C27" i="3"/>
  <c r="D27" i="3"/>
  <c r="E27" i="3"/>
  <c r="F27" i="3"/>
  <c r="G27" i="3"/>
  <c r="A28" i="3"/>
  <c r="B28" i="3"/>
  <c r="C28" i="3"/>
  <c r="D28" i="3"/>
  <c r="E28" i="3"/>
  <c r="F28" i="3"/>
  <c r="G28" i="3"/>
  <c r="A29" i="3"/>
  <c r="B29" i="3"/>
  <c r="C29" i="3"/>
  <c r="D29" i="3"/>
  <c r="E29" i="3"/>
  <c r="F29" i="3"/>
  <c r="G29" i="3"/>
  <c r="A30" i="3"/>
  <c r="B30" i="3"/>
  <c r="C30" i="3"/>
  <c r="D30" i="3"/>
  <c r="E30" i="3"/>
  <c r="F30" i="3"/>
  <c r="G30" i="3"/>
  <c r="A31" i="3"/>
  <c r="B31" i="3"/>
  <c r="C31" i="3"/>
  <c r="D31" i="3"/>
  <c r="E31" i="3"/>
  <c r="F31" i="3"/>
  <c r="G31" i="3"/>
  <c r="A32" i="3"/>
  <c r="B32" i="3"/>
  <c r="C32" i="3"/>
  <c r="D32" i="3"/>
  <c r="E32" i="3"/>
  <c r="F32" i="3"/>
  <c r="G32" i="3"/>
  <c r="A33" i="3"/>
  <c r="B33" i="3"/>
  <c r="C33" i="3"/>
  <c r="D33" i="3"/>
  <c r="E33" i="3"/>
  <c r="F33" i="3"/>
  <c r="G33" i="3"/>
  <c r="A34" i="3"/>
  <c r="B34" i="3"/>
  <c r="C34" i="3"/>
  <c r="D34" i="3"/>
  <c r="E34" i="3"/>
  <c r="F34" i="3"/>
  <c r="G34" i="3"/>
  <c r="A35" i="3"/>
  <c r="B35" i="3"/>
  <c r="C35" i="3"/>
  <c r="D35" i="3"/>
  <c r="E35" i="3"/>
  <c r="F35" i="3"/>
  <c r="G35" i="3"/>
  <c r="A36" i="3"/>
  <c r="B36" i="3"/>
  <c r="C36" i="3"/>
  <c r="D36" i="3"/>
  <c r="E36" i="3"/>
  <c r="F36" i="3"/>
  <c r="G36" i="3"/>
  <c r="A37" i="3"/>
  <c r="B37" i="3"/>
  <c r="C37" i="3"/>
  <c r="D37" i="3"/>
  <c r="E37" i="3"/>
  <c r="F37" i="3"/>
  <c r="G37" i="3"/>
  <c r="A38" i="3"/>
  <c r="B38" i="3"/>
  <c r="C38" i="3"/>
  <c r="D38" i="3"/>
  <c r="E38" i="3"/>
  <c r="F38" i="3"/>
  <c r="G38" i="3"/>
  <c r="A39" i="3"/>
  <c r="B39" i="3"/>
  <c r="C39" i="3"/>
  <c r="D39" i="3"/>
  <c r="E39" i="3"/>
  <c r="F39" i="3"/>
  <c r="G39" i="3"/>
  <c r="A40" i="3"/>
  <c r="B40" i="3"/>
  <c r="C40" i="3"/>
  <c r="D40" i="3"/>
  <c r="E40" i="3"/>
  <c r="F40" i="3"/>
  <c r="G40" i="3"/>
  <c r="A41" i="3"/>
  <c r="B41" i="3"/>
  <c r="C41" i="3"/>
  <c r="D41" i="3"/>
  <c r="E41" i="3"/>
  <c r="F41" i="3"/>
  <c r="G41" i="3"/>
  <c r="A42" i="3"/>
  <c r="B42" i="3"/>
  <c r="C42" i="3"/>
  <c r="D42" i="3"/>
  <c r="E42" i="3"/>
  <c r="F42" i="3"/>
  <c r="G42" i="3"/>
  <c r="A43" i="3"/>
  <c r="B43" i="3"/>
  <c r="C43" i="3"/>
  <c r="D43" i="3"/>
  <c r="E43" i="3"/>
  <c r="F43" i="3"/>
  <c r="G43" i="3"/>
  <c r="A44" i="3"/>
  <c r="B44" i="3"/>
  <c r="C44" i="3"/>
  <c r="D44" i="3"/>
  <c r="E44" i="3"/>
  <c r="F44" i="3"/>
  <c r="G44" i="3"/>
  <c r="A45" i="3"/>
  <c r="B45" i="3"/>
  <c r="C45" i="3"/>
  <c r="D45" i="3"/>
  <c r="E45" i="3"/>
  <c r="F45" i="3"/>
  <c r="G45" i="3"/>
  <c r="A46" i="3"/>
  <c r="B46" i="3"/>
  <c r="C46" i="3"/>
  <c r="D46" i="3"/>
  <c r="E46" i="3"/>
  <c r="F46" i="3"/>
  <c r="G46" i="3"/>
  <c r="A47" i="3"/>
  <c r="B47" i="3"/>
  <c r="C47" i="3"/>
  <c r="D47" i="3"/>
  <c r="E47" i="3"/>
  <c r="F47" i="3"/>
  <c r="G47" i="3"/>
  <c r="A48" i="3"/>
  <c r="B48" i="3"/>
  <c r="C48" i="3"/>
  <c r="D48" i="3"/>
  <c r="E48" i="3"/>
  <c r="F48" i="3"/>
  <c r="G48" i="3"/>
  <c r="L54" i="8" l="1"/>
  <c r="I64" i="8"/>
  <c r="J54" i="8"/>
  <c r="I56" i="8" l="1"/>
  <c r="A4" i="7" s="1"/>
  <c r="H50" i="1" l="1"/>
  <c r="K50" i="1"/>
  <c r="J50" i="1"/>
  <c r="I50" i="1"/>
  <c r="L50" i="1"/>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3" i="1"/>
  <c r="M50" i="1" l="1"/>
  <c r="H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2" authorId="0" shapeId="0" xr:uid="{00000000-0006-0000-0000-000001000000}">
      <text>
        <r>
          <rPr>
            <b/>
            <sz val="9"/>
            <color indexed="81"/>
            <rFont val="Tahoma"/>
            <family val="2"/>
          </rPr>
          <t>Author:</t>
        </r>
        <r>
          <rPr>
            <sz val="9"/>
            <color indexed="81"/>
            <rFont val="Tahoma"/>
            <family val="2"/>
          </rPr>
          <t xml:space="preserve">
se definio una ponderación que va desde 0.5, 1, 1.5 y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Barrios, Jorge</author>
  </authors>
  <commentList>
    <comment ref="J22" authorId="0" shapeId="0" xr:uid="{00000000-0006-0000-0400-000001000000}">
      <text>
        <r>
          <rPr>
            <sz val="12"/>
            <color indexed="81"/>
            <rFont val="Tahoma"/>
            <family val="2"/>
          </rPr>
          <t>Nombre completo del PS que figura en el Certificado o Permiso que otorgó la Autoridad de Aviación Civil (AAC), según sea aplicable
PS: Proveedor de servicios.</t>
        </r>
      </text>
    </comment>
    <comment ref="V22" authorId="0" shapeId="0" xr:uid="{FE974068-E122-42AD-AFE6-38DB50B2EF3B}">
      <text>
        <r>
          <rPr>
            <sz val="12"/>
            <color indexed="81"/>
            <rFont val="Tahoma"/>
            <family val="2"/>
          </rPr>
          <t>Escriba el Nit / Identificación de la Organización PS que figura en el Certificado de Cámara de Comercio.
El identificador no debe contener código de verificación, guiones, espacios, ni puntos u otro caracter especial.</t>
        </r>
      </text>
    </comment>
    <comment ref="J25" authorId="0" shapeId="0" xr:uid="{00000000-0006-0000-0400-000002000000}">
      <text>
        <r>
          <rPr>
            <sz val="12"/>
            <color indexed="81"/>
            <rFont val="Tahoma"/>
            <family val="2"/>
          </rPr>
          <t>Establecer identificación de certificación o permiso del PS:
1. Proceso de certificación, si se asignó un número de certificación provisional, debe ser digitado completo.
2. Número del Certificado o Permiso que ha sido asignado por la AAC al PS .
3. Si no aplica alguna de las opciones anteriores, digite lel Permiso otrogado por la Autoridad Aeronáutica, según aplique.
PS: Proveedor de servicios.
AAC: Autoridad Aeronáutica.</t>
        </r>
      </text>
    </comment>
    <comment ref="V25" authorId="0" shapeId="0" xr:uid="{00000000-0006-0000-0400-000003000000}">
      <text>
        <r>
          <rPr>
            <sz val="12"/>
            <color indexed="81"/>
            <rFont val="Tahoma"/>
            <family val="2"/>
          </rPr>
          <t>Fecha de la ultima revisión del Sistema de Gestión de la Seguridad Operacional (SMS).
Si es la primera vez que se aplica esta herramienta de evaluación, deje este espacio en blanco).</t>
        </r>
      </text>
    </comment>
    <comment ref="J28" authorId="0" shapeId="0" xr:uid="{00000000-0006-0000-0400-000004000000}">
      <text>
        <r>
          <rPr>
            <sz val="12"/>
            <color indexed="81"/>
            <rFont val="Tahoma"/>
            <family val="2"/>
          </rPr>
          <t>1. Nombres y apellidos del (de los) inspector(es) de la AAC asignados al proceso.
2. Nombres y apellidos del personal del PS asignado a la auto-evalucación. Asimismo incluir el departamento/área en el cual trabajan. Por ejemplo: Juan Pérez - Aseguramiento de la calidad.</t>
        </r>
      </text>
    </comment>
    <comment ref="V28" authorId="0" shapeId="0" xr:uid="{1B133A77-48DE-41F6-B956-E4A1F2FCDF1D}">
      <text>
        <r>
          <rPr>
            <sz val="12"/>
            <color indexed="81"/>
            <rFont val="Tahoma"/>
            <family val="2"/>
          </rPr>
          <t xml:space="preserve">1. Seleccione de la Lista de Valores el área de la AAC a la que pertenece el Inspector.
</t>
        </r>
      </text>
    </comment>
    <comment ref="J31" authorId="0" shapeId="0" xr:uid="{00000000-0006-0000-0400-000006000000}">
      <text>
        <r>
          <rPr>
            <sz val="14"/>
            <color indexed="81"/>
            <rFont val="Tahoma"/>
            <family val="2"/>
          </rPr>
          <t>Seleccione de la Lista de vlores, porqué se realiza la evaluación:
1. Proceso de certificación
2. Proceso de vigilancia
3. Descripción del sistema
4. Auto-evaluación
5. Auditoria (interna o externa)</t>
        </r>
      </text>
    </comment>
  </commentList>
</comments>
</file>

<file path=xl/sharedStrings.xml><?xml version="1.0" encoding="utf-8"?>
<sst xmlns="http://schemas.openxmlformats.org/spreadsheetml/2006/main" count="922" uniqueCount="580">
  <si>
    <t xml:space="preserve">Componente </t>
  </si>
  <si>
    <t>Elemento</t>
  </si>
  <si>
    <t>SAFETY RISK MANAGEMENT (C2)</t>
  </si>
  <si>
    <t>HAZARD IDENTIFICATION (E2.1)</t>
  </si>
  <si>
    <t>Indicators of compliance and performance</t>
  </si>
  <si>
    <t>1.1.1</t>
  </si>
  <si>
    <t>1.1.2</t>
  </si>
  <si>
    <t>1.1.3</t>
  </si>
  <si>
    <t>There is a confidential reporting system to capture errors, hazards, and near misses that is simple to use and accessible to all staff.</t>
  </si>
  <si>
    <t>Evaluation</t>
  </si>
  <si>
    <t>P</t>
  </si>
  <si>
    <t>S</t>
  </si>
  <si>
    <t>O</t>
  </si>
  <si>
    <t>E</t>
  </si>
  <si>
    <t>There is a confidential reporting system that provides appropriate feedback to the reporter and, where appropriate, to the rest of the organisation.</t>
  </si>
  <si>
    <t>Personnel express confidence and trust in the organisation’s reporting policy.</t>
  </si>
  <si>
    <t>What to look for</t>
  </si>
  <si>
    <t>- Review the reporting system for access and ease of use.
- Check staff’s trust of and familiarity with the reporting system, and whether they know what should be reported.
- Review how data protection and confidentiality is achieved.
- Evidence of feedback to reporter, the organisation, and third parties.
- Assess volume and quality of reports, including whether personnel are reporting their own errors and mistakes.
- Review report closure rates.
- Check whether contracted organizations and customers are able to make reports.
- Review how reports in the system are analysed.
- Confirm that responsibilities with regards to occurrence analysis, storage, and follow-up are clearly defined.
- Check that relevant staff are aware of which occurrences should be mandatory.
- Assess how senior management engage with the outputs of the reporting system.</t>
  </si>
  <si>
    <t>Present</t>
  </si>
  <si>
    <t>Suitable</t>
  </si>
  <si>
    <t>Operating</t>
  </si>
  <si>
    <t>There is a confidential reporting system to capture mandatory occurrences and voluntary reports that includes a feedback system and stored on a database.
The process identifies how reports are actioned, and timescales are specified and addressed.</t>
  </si>
  <si>
    <t>Effective</t>
  </si>
  <si>
    <t>Item</t>
  </si>
  <si>
    <t>The reporting system is accessible and easy to use by all personnel.
Responsibilities, timelines, and format for the feedback are meaningful and well defined.
Data protection and confidentiality is ensured.</t>
  </si>
  <si>
    <t>The reporting system is being used by all personnel.
There is feedback to the reporter of any actions taken (or not taken) and, where appropriate, to the rest of the organisation.
Reports are evaluated, processed, analysed, and stored.
Staff are aware of and fulfil their responsibilities in respect to the reporting system.
Reports are processed within the defined timescales.</t>
  </si>
  <si>
    <t>There is a healthy reporting system based on the volume of reporting and the quality of reports received.
Safety reports are acted on in a timely manner.
Personnel express confidence and trust in the organisations’ reporting policy and process.
The reporting system is being used to make better management decisions and continuously improve.
The reporting system is available for third parties to report (partners, suppliers, and contractors).</t>
  </si>
  <si>
    <t>1.1.4</t>
  </si>
  <si>
    <t>1.1.5</t>
  </si>
  <si>
    <t>1.1.6</t>
  </si>
  <si>
    <t>1.1.7</t>
  </si>
  <si>
    <t>There is a process that defines how hazards are identified from multiple sources through reactive and proactive methods (internal and external).</t>
  </si>
  <si>
    <t>The hazard identification process identifies human performance related hazards.</t>
  </si>
  <si>
    <t>There is a process in place to analyse safety data and safety information to look for trends and gain useable management information.</t>
  </si>
  <si>
    <t>Safety investigations are carried out by appropriately trained personnel to identify root causes (why it happened, not just what happened).</t>
  </si>
  <si>
    <t>- Review how hazards are identified, analysed, addressed, and recorded.
- Review structure and layout of hazard log.
- Consider hazards related to:
o Possible accident scenarios;
o Human and organisational factors;
o Business decisions and processes;
o Third party organisations; and
o Regulatory factors.
- Review what internal and external sources of hazards are considered such as safety reports, audits, safety surveys, investigations, inspections, brainstorming, management of change activities, commercial and other external influences, etc.
- Review whether safety investigations identify human and organisational contributing factors.</t>
  </si>
  <si>
    <t>Guidance</t>
  </si>
  <si>
    <t>There is a process that defines how hazards are identified though reactive and proactive methods.
The triggers for safety investigations are identified.</t>
  </si>
  <si>
    <t>Multiple sources of hazards (internal and external) are considered and reviewed, as appropriate.
The data analysis process enables gaining useable safety information.
Hazards are documented in an easy-to-understand format.
The level of sign-off for safety investigations is defined and adequate to the level of risk.</t>
  </si>
  <si>
    <t>The hazards are identified and documented. Human and organisational factors related to hazards are being identified.
Safety investigations are carried out and recorded.</t>
  </si>
  <si>
    <t>The organisation has a register of the hazards that is maintained and reviewed to ensure it remains up-to-date. It is continuously and proactively identifying hazards related to its activities and the operational environment and involves all key personnel and appropriate stakeholders including external organisations.
Hazards are continuously assessed in a systematic and timely manner.
Safety investigations identify causal/contributing factors that are acted upon.</t>
  </si>
  <si>
    <t>SAFETY RISK ASSESSMENT AND MITIGATION (E2.2)</t>
  </si>
  <si>
    <t>1.2.1</t>
  </si>
  <si>
    <t>There is a process for the management of risk that includes the analysis and assessment of risk associated with identified hazards expressed in terms of likelihood and severity (or alternative methodology).</t>
  </si>
  <si>
    <t>There are criteria for evaluating the level of risk the organisation is willing to accept and risk assessments and ratings are appropriately justified.</t>
  </si>
  <si>
    <t>1.2.2</t>
  </si>
  <si>
    <t>- Review the risk classification scheme and procedures.
- Check that severity and likelihood criteria are defined (or that an alternative methodology is described).
- Review whether risk assessments are carried out consistently.
- Sample an identified hazard and review how it is processed and documented.
- Review what triggers a risk assessment.
- Check any assumptions made and whether they are reviewed.
- Review how issues are classified when there is insufficient quantitative data available.
- Check that the process defines who can accept what level of risk.
- Check that the risk register is being reviewed and monitored by the appropriate safety committee(s).
- Evidence of risk acceptability being routinely applied in decision making processes.</t>
  </si>
  <si>
    <t>There is a process for the analysis and assessment of safety risks.
The level of risk the organisation is willing to accept is defined.</t>
  </si>
  <si>
    <t>Severity and likelihood criteria are clearly defined and fit the service provider’s actual circumstances.
The risk matrix and acceptability criteria are clearly defined and usable.
Responsibilities and timelines for accepting the risk are clearly defined.</t>
  </si>
  <si>
    <t>Risk analysis and assessments are carried out in a consistent manner based on the defined process.
The defined risk acceptability is being applied.</t>
  </si>
  <si>
    <t>Risk analysis and assessments are reviewed for consistency and to identify improvements in the processes.
Risk assessments are regularly reviewed to ensure they remain current.
Risk acceptability criteria are used routinely and applied in management decision making processes and are regularly reviewed.</t>
  </si>
  <si>
    <t>1.2.3</t>
  </si>
  <si>
    <t>1.2.4</t>
  </si>
  <si>
    <t>The organisation has a process in place to make decisions and apply appropriate and effective risk controls.</t>
  </si>
  <si>
    <t>Senior management have visibility of medium and high risk hazards and their mitigation and controls.</t>
  </si>
  <si>
    <t>- Risk controls consider human and organisational factors.
- Evidence of risk controls being actioned and follow up.
- Aggregate risk is being considered.
- Check whether the risk controls have reduced the residual risk.
- Risk controls are clearly identified.
- Review the use of risk controls that rely solely on human intervention.
- Check that new risk controls do not create additional risks.
- Check whether the acceptability of the risks is made at the right management level.</t>
  </si>
  <si>
    <t>The organisation has a process in place to decide and apply risk controls.</t>
  </si>
  <si>
    <t>Responsibilities and timelines for determining and accepting the risk controls are defined.</t>
  </si>
  <si>
    <t>Appropriate risk controls are being applied to reduce the risk to an acceptable level including timelines and allocation of responsibilities.
Human Factors are considered as part of the development of risk controls.</t>
  </si>
  <si>
    <t>Risk controls are practical and sustainable, applied in a timely manner, and do not create additional risks.
Risk controls take Human Factors into consideration.</t>
  </si>
  <si>
    <t>SAFETY ASSURANCE (C3)</t>
  </si>
  <si>
    <t>SAFETY PERFORMANCE MONITORING AND MEASUREMENT (E3.1)</t>
  </si>
  <si>
    <t>3.1.1</t>
  </si>
  <si>
    <t>Safety performance indicators (SPIs) linked to the organisation’s safety objectives have been defined, promulgated, and are being monitored and analysed for trends.</t>
  </si>
  <si>
    <t>- Evidence that SPIs are based on reliable sources of data.
- Evidence of when SPIs were last reviewed.
- The defined SPIs and targets are appropriate to the organisation’s activities, risks, and safety objectives.
- SPIs are focused on what is important rather than what is easy to measure.
- Consideration of any State SPIs.
- Review whether any action has been taken when an SPI is indicating a negative trend (reflecting a risk control or an inappropriate SPI).
- Evidence that results of safety performance monitoring are discussed at the senior management level.
- Evidence of feedback provided to the Accountable Executive.</t>
  </si>
  <si>
    <t>There is a process in place to measure the safety performance of the organisation including SPIs and targets linked to the organisation’s safety objectives and to measure the effectiveness of safety risk controls.</t>
  </si>
  <si>
    <t>SPIs are focused on what is important rather than what is easy to measure.
Reliability of data sources is considered in the design of SPIs.
SPIs are linked to the identified risks and safety objectives.
Frequency and responsibility for the trend monitoring of SPIs are appropriate.
Realistic targets have been set.
State SPIs are considered, as applicable.</t>
  </si>
  <si>
    <t>The safety performance of the organisation is being measured and meaningful SPIs are being continuously monitored and analysed for trends.</t>
  </si>
  <si>
    <t>SPIs are demonstrating the safety performance of the organisation and the effectiveness of risk controls based on reliable data.
SPIs are reviewed and regularly updated to ensure they remain relevant.
Where the SPIs indicate that a risk control is ineffective, appropriate action is taken.</t>
  </si>
  <si>
    <t>2.1.1</t>
  </si>
  <si>
    <t>2.1.2</t>
  </si>
  <si>
    <t>2.1.3</t>
  </si>
  <si>
    <t>Risk mitigations and controls are being verified/audited to confirm they are working and effective.</t>
  </si>
  <si>
    <t>Safety assurance takes into account activities carried out by all directly contracted organisations.</t>
  </si>
  <si>
    <t>- Evidence of risk controls being assessed for effectiveness (e.g., audits, surveys, reviews, SPIs and safety performance targets [SPTs], reporting systems).
- Evidence of risk controls applied by contracted organisations being assessed and overseen (e.g., quality check, reviews, and regular meetings).
- Information from safety assurance and compliance monitoring activities feeds back into the safety risk management process.
- Review where risk controls have been changed as a result of the assessment.</t>
  </si>
  <si>
    <t>There is a process in place to assess whether the risk controls are applied and effective.</t>
  </si>
  <si>
    <t>Responsibilities, methods, and timelines for assessing risk controls are defined.
Contracted organisations are included in the safety assurance process.</t>
  </si>
  <si>
    <t>Risk controls are being verified to assess whether they are applied and effective.</t>
  </si>
  <si>
    <t>Risk controls are assessed and actions taken to ensure they are effective and delivering a safe service.</t>
  </si>
  <si>
    <t>2.1.4</t>
  </si>
  <si>
    <t>2.1.5</t>
  </si>
  <si>
    <t>2.1.6</t>
  </si>
  <si>
    <t>Responsibilities and accountability for ensuring compliance with safety regulations are defined and applicable requirements are clearly identified in organisation manuals and procedures.</t>
  </si>
  <si>
    <t>There is an internal audit programme including details of the schedule of audits and procedures for audits, reporting, follow up, and records.</t>
  </si>
  <si>
    <t>Responsibilities and accountabilities for the internal audit process are defined and there is a person or group of persons with responsibilities for internal audits with direct access to the Accountable Manager.</t>
  </si>
  <si>
    <t>- Review how senior management ensure the organisation remains in compliance.
- Review job descriptions for compliance responsibilities.
- Evidence that senior management take action on internal and external audit results.
- Review how independence of the internal audit function is achieved.
- Review how the internal audit function interacts with:
o Senior management,
o Line managers, and
o The safety management staff.
- Assess the contents of the programme against any regulatory requirements.</t>
  </si>
  <si>
    <t>Responsibilities and accountabilities for compliance are defined.
The organisation has an internal audit programme and procedures for audits, reporting, and records.
A person or group of persons with responsibilities for internal audits has been identified and they have direct access to the Accountable Executive.</t>
  </si>
  <si>
    <t>The internal audit programme covers all applicable regulations and includes details of the schedule of audits.
Independence of the internal audit function is achieved.</t>
  </si>
  <si>
    <t>The compliance monitoring programme is being followed and regularly reviewed.
All staff are aware of their responsibilities and accountabilities for compliance and to follow processes and procedures.
Internal and external audit results are reported to the Accountable Executive and senior management.</t>
  </si>
  <si>
    <t>Individuals are proactively identifying and reporting potential non-compliances.
The Accountable Executive and senior management actively seek feedback on the status of internal and external audit activities.</t>
  </si>
  <si>
    <t>2.1.7</t>
  </si>
  <si>
    <t>After an audit, there is appropriate analysis of causal factors and corrective/preventive actions are taken.</t>
  </si>
  <si>
    <t>- Review the methods used for causal analysis
- Check that the method is used consistently.
- Review any repeat findings and check for actions have not been implemented or are overdue.
- Check for timely implementation of actions.
- Review senior management awareness of the status of significant findings and related corrective/preventive actions.
- Check that appropriate personnel participate in the determination of causes and contributing factors.
- Look for consistency between internal audit results and external audit results.
- Review whether causal factors are considered as potential hazards.</t>
  </si>
  <si>
    <t>The process for the identification and follow-up of corrective/preventive actions are defined.
The interface between internal audits and the safety risk management processes is described.</t>
  </si>
  <si>
    <t>Responsibilities and timelines for determining, accepting, and following-up the corrective/preventive action are defined.
Compliance monitoring includes contracted activities.</t>
  </si>
  <si>
    <t>The identification and follow-up of corrective/preventive actions is carried out in accordance with the procedures including causal analysis to address root causes.
The status of corrective/preventive actions is regularly communicated to relevant senior management and staff.</t>
  </si>
  <si>
    <t>The organisation investigates the systemic causes and contributing factors of findings.
The organisation proactively reviews the status of corrective/preventive actions.
Effectiveness of the corrective/preventive actions is verified.</t>
  </si>
  <si>
    <t>SAFETY PERFORMANCE MONITORING AND MEASUREMENT (E3.2)</t>
  </si>
  <si>
    <t>2.2.1</t>
  </si>
  <si>
    <t>The organisation has a process to identify whether changes have an impact on safety and to manage any identified risks in accordance with existing safety risk management processes.</t>
  </si>
  <si>
    <t>2.2.2</t>
  </si>
  <si>
    <t>Human Factor (HF) issues have been considered as part of the change management process and, where appropriate, the organisation has applied the appropriate HF/human-centred design standards to the equipment and physical environment design.</t>
  </si>
  <si>
    <t>- Key stakeholders are involved in the process.
- Review what triggers the process.
- Review recent changes that have been through the risk assessment process.
- Check that change is signed off by an appropriately authorised person.
- Transitional risks are being identified and managed.
- Review follow up actions such as whether any assumptions made have been validated.
- Review whether there is an impact on previous risk assessments and existing hazards.
- Review whether consideration is given to the accumulative effect of multiple changes.
- Review that business-related changes have considered safety risks (organisational restructuring, upsizing or downsizing, IT projects, etc.).
- Evidence of HF issues being addressed during changes.
- Review impact of change on training and competencies.
- Review previous changes to confirm they remain under control.
- Consider how the changes are communicated to those people impacted by the change.</t>
  </si>
  <si>
    <t>The organisation has established a change management process to identify whether changes have an impact on safety and to manage any identified risks in accordance with existing safety risk management processes.</t>
  </si>
  <si>
    <t>Triggers for the change management process are defined.
The process also considers business related changes and interfaces with other organisations/departments.
The process is integrated with the risk management and safety assurance processes.
Responsibilities and timelines are defined.</t>
  </si>
  <si>
    <t>The change management process is being used and includes hazard identification and risk assessments with appropriate risk controls being put in place before a decision to make the change is taken.
HF issues have been considered and been addressed as part of the change management process.</t>
  </si>
  <si>
    <t>The change management process is used for all changes that may impact safety, including HF issues, and considers the accumulation of multiple changes. It is initiated in a planned, timely, and consistent manner and includes follow up action that ensures the change was implemented safely.
The change is communicated to those affected.
Risk control and mitigation strategies associated with changes are achieving the planned effect.</t>
  </si>
  <si>
    <t>CONTINUOUS IMPROVEMENT OF THE SMS (E3.3)</t>
  </si>
  <si>
    <t>2.3.1</t>
  </si>
  <si>
    <t>The organisation is continuously monitoring and assessing its SMS processes to maintain or continuously improve the overall effectiveness of the SMS.</t>
  </si>
  <si>
    <t>- Review the information and safety data used for management decision making and continuous improvement.
- Evidence of:
o Lessons learnt being incorporated into SMS and operational processes;
o Best practices being sought and embraced;
o Surveys and assessments of organisational culture being carried out and acted upon;
o Data being analysed and results shared with Safety Committees; and
o Follow-up actions.
- Information from external occurrences, investigation reports, safety meetings, hazard reports, audits, and safety data analysis all contribute towards continuous improvement of the SMS.</t>
  </si>
  <si>
    <t>There is a process in place to monitor and review the effectiveness of the SMS using the available data and information.</t>
  </si>
  <si>
    <t>The SMS is periodically reviewed, and the review is supported by safety information and safety assurance activities.
Senior management and different departments are involved.
The decision making is data informed.
External information is considered in addition to internal information.</t>
  </si>
  <si>
    <t>There is evidence of the SMS being periodically reviewed to support the assessment of its effectiveness and appropriate action being taken.</t>
  </si>
  <si>
    <t>The assessment of SMS effectiveness uses multiple sources of information including the safety data analysis that supports decisions for continuous improvements.</t>
  </si>
  <si>
    <t>SAFETY POLICIES AND OBJECTIVES (C1)</t>
  </si>
  <si>
    <t>MANAGEMENT COMMITMENT (E 1.1)</t>
  </si>
  <si>
    <t>There is a safety policy, signed by the Accountable Manager, which includes a commitment to continuous improvement; observes all applicable legal requirements and standards; and considers best practices.</t>
  </si>
  <si>
    <t>3.1.2</t>
  </si>
  <si>
    <t>3.1.3</t>
  </si>
  <si>
    <t>The safety policy includes a statement to provide appropriate resources and the organisation is managing resources by anticipating and addressing any shortfalls.</t>
  </si>
  <si>
    <t>There are policies in place for safety critical roles relating to all aspects of Fitness for Duty (for example, Alcohol and Drugs Policy or Fatigue).</t>
  </si>
  <si>
    <t>- Interview the Accountable Executive to assess their knowledge and understanding of the safety policy.
- Check that the safety policy is reviewed periodically for content and currency.
- Confirm that the safety policy meets the requirements.
- Interview staff to determine to what extent the safety policy is known, as well as how readable and understandable it is.
- Review available resources including personnel, equipment, and financial.
- There are sufficient and competent personnel.
- Review planned resources versus actual resources.
- Check how a positive safety culture is encouraged and impacts the overall effectiveness.</t>
  </si>
  <si>
    <t>There is a safety policy, signed by the Accountable Manager, which includes a commitment to continuous improvement; observes all applicable legal requirements and standards; and considers best practices. The safety policy includes a statement to provide appropriate resources.</t>
  </si>
  <si>
    <t>The safety policy is easy to read.
The content is customised to the organisation.
There is a process for assessing resources and addressing any shortfalls.</t>
  </si>
  <si>
    <t>The safety policy is reviewed periodically to ensure it remains relevant to the organisation.
The organisation is assessing the resources being provided to deliver a safe service and taking action to address any shortfalls.</t>
  </si>
  <si>
    <t>The Accountable Executive is familiar with the contents of the safety policy and endorses it.
The organisation is reviewing and taking action to address any forecasted shortfalls in resources.</t>
  </si>
  <si>
    <t>3.1.4</t>
  </si>
  <si>
    <t>3.1.5</t>
  </si>
  <si>
    <t>There is a means in place for the communication of the safety policy.</t>
  </si>
  <si>
    <t>The Accountable Executive and the senior management team promote a positive safety/just culture and demonstrate their commitment to the safety policy through active and visible participation in the safety management system.</t>
  </si>
  <si>
    <t>People across the organisation are familiar with the policy and can describe their obligations in respect of the safety policy. Decision making, actions, and behaviours reflect a positive safety/just culture and there is good safety leadership that demonstrates commitment to the safety policy.</t>
  </si>
  <si>
    <t>The safety policy is communicated to all personnel (including relevant contract staff and organisations). The Accountable Executive and the senior management team are promoting their commitment to the safety policy through active and visible participation in the safety management system.</t>
  </si>
  <si>
    <t>The safety policy is clearly visible to all staff (consider multiple sites).
The safety policy is understandable (consider multiple languages). The Accountable Executive and the senior management team have a well-defined role in the safety management system.</t>
  </si>
  <si>
    <t>There is a means in place for the communication of the safety policy. The management commitment to safety is documented within the safety policy.</t>
  </si>
  <si>
    <t>- Review how the safety policy is communicated.
- Safety policy is clearly visible to all staff including relevant contracted staff and third-party organisations.
- Question managers and staff regarding knowledge of the safety policy.
- All managers are familiar with the key elements of the safety policy.
- Evidence of senior management participation in safety meetings, training, conferences, etc.
- Feedback from safety surveys that include specific just culture aspects.
- Relationship with regulator and other stakeholders.
- Review how a positive safety and just culture are promoted.</t>
  </si>
  <si>
    <t>3.1.6</t>
  </si>
  <si>
    <t>3.1.7</t>
  </si>
  <si>
    <t>The safety policy actively encourages safety reporting.</t>
  </si>
  <si>
    <t>A just culture policy and principles have been defined that clearly identifies acceptable and unacceptable behaviours to promote a just culture.</t>
  </si>
  <si>
    <t>The just culture policy is applied in a fair and consistent manner and staff trust the policy.
There is evidence that the line between acceptable and unacceptable behaviour has been determined in consultation with staff and staff representatives.</t>
  </si>
  <si>
    <t>There is evidence of the just culture policy and supporting principles being applied and promoted to staff.</t>
  </si>
  <si>
    <t>The just culture policy clearly identifies acceptable and unacceptable behaviours.
The principles ensure that the policy can be applied consistently across the whole organisation.
The just culture policy and principles are understandable and clearly visible.</t>
  </si>
  <si>
    <t>A just culture policy and principles have been defined.</t>
  </si>
  <si>
    <t>- Evidence of when the just culture principles have been applied following an event.
- Evidence of interventions from safety investigations addressing organisational issues rather than focusing only on the individual.
- Review how the organisation is monitoring reporting rates.
- Review the number of aviation safety reports appropriate to the activities.
- Safety reports include the reporter’s own errors and events they are involved in (events where no one was watching).
- Feedback on just culture from staff safety culture surveys.
- Interview staff representatives to confirm that they agree with just culture policy and principles.
- Check that staff are aware of the just culture policy and principles.</t>
  </si>
  <si>
    <t>3.1.8</t>
  </si>
  <si>
    <t>3.1.9</t>
  </si>
  <si>
    <t>Safety objectives have been established that are consistent with the safety policy and they are communicated throughout the organisation.</t>
  </si>
  <si>
    <t>The State Safety Programme (SSP) is being considered and addressed as appropriate.</t>
  </si>
  <si>
    <t>- Assess whether the safety objectives are appropriate and relevant.
- Objectives are defined that will lead to an improvement in processes, outcomes, and the development of a positive safety culture.
- Assess how safety objectives are communicated throughout the organisation.
- Safety objectives are being measured to monitor achievement through SPIs and SPTs.
- Assess if the safety objectives have considered the State safety objectives in the SSP.</t>
  </si>
  <si>
    <t>Safety objectives have been established that are consistent with the safety policy and there is a means to communicate them throughout the organisation.</t>
  </si>
  <si>
    <t>Safety objectives are relevant to the organisation and its activities.
Safety objectives are understandable and clearly visible.
Safety objectives are aligned with the SSP.</t>
  </si>
  <si>
    <t>Safety objectives are being regularly reviewed and are communicated throughout the organisation.</t>
  </si>
  <si>
    <t>Achievement of the safety objectives is being monitored by senior management and action taken to ensure they are being met.</t>
  </si>
  <si>
    <t>SAFETY ACCOUNTABILITY AND RESPONSIBILITIES (E 1.2)</t>
  </si>
  <si>
    <t>3.2.1</t>
  </si>
  <si>
    <t>An Accountable Executive has been appointed with full responsibility and accountability to ensure the SMS is properly implemented and performing effectively.</t>
  </si>
  <si>
    <t>3.2.2</t>
  </si>
  <si>
    <t>The Accountable Executive is fully aware of their SMS roles and responsibilities in respect of the safety policy, safety standards, and safety culture of the organisation.</t>
  </si>
  <si>
    <t>The Accountable Executive ensures that the performance of the SMS is being monitored, reviewed, and improved.</t>
  </si>
  <si>
    <t>The Accountable Executive ensures that the SMS is properly resourced, implemented, and maintained, and has the authority to stop the operation if there is an unacceptable level of safety risk.
The Accountable Executive is fully aware of their SMS roles and responsibilities.
The Accountable Executive is accessible to the staff in the organisation.</t>
  </si>
  <si>
    <t>The Accountable Executive has control of resources.</t>
  </si>
  <si>
    <t>An Accountable Executive has been appointed with full responsibility and ultimate accountability for the SMS.</t>
  </si>
  <si>
    <t>- Evidence that the Accountable Executive has the authority to provide sufficient resources for relevant safety improvements.
- Evidence of decision making on risk acceptability.
- Review SMS activities are being carried out in a timely manner and the SMS is sufficiently resourced.
- Evidence of activities being stopped due to unacceptable level of safety risk.
- Look for evidence that Accountable Executive actions are consistent with the active promotion of a positive safety culture in the organisation.</t>
  </si>
  <si>
    <t>3.2.3</t>
  </si>
  <si>
    <t>Safety accountabilities, authorities, and responsibilities are defined and documented throughout the organisation and staff understand their own responsibilities.</t>
  </si>
  <si>
    <t>- Question managers and staff regarding their roles and responsibilities.
- Confirm senior managers are aware of the organisation’s safety performance and its most significant risks.
- Evidence of managers having safety related performance targets.
- Look for active participation of the management team in the SMS.
- Evidence of appropriate risk mitigation, action, and ownership.
- The levels of management authorised to make decisions on risk acceptance are defined and applied.
- Check for any conflicts of interest and that they have been identified and managed.</t>
  </si>
  <si>
    <t>The safety accountability, authorities, and responsibilities are clearly defined and documented.</t>
  </si>
  <si>
    <t>Individuals have access to their safety accountability, authorities, and responsibilities (for example, through job descriptions or organisational charts).</t>
  </si>
  <si>
    <t>Everyone in the organisation is aware of and fulfil their safety responsibilities, authorities, and accountabilities and are encouraged to contribute to the SMS.</t>
  </si>
  <si>
    <t>The Accountable Executive and the senior management team are aware of the risks faced by the organisation and SMS principles exist throughout the organisation so that safety is part of the everyday language.</t>
  </si>
  <si>
    <t>APPOINTMENT OF KEY PERSONNEL (E1.3)</t>
  </si>
  <si>
    <t>3.3.1</t>
  </si>
  <si>
    <t>3.3.2</t>
  </si>
  <si>
    <t>A competent safety manager who is responsible for the implementation and maintenance of the SMS has been appointed with a direct reporting line to the Accountable Executive.</t>
  </si>
  <si>
    <t>The organisation has allocated sufficient resources to manage the SMS including, but not limited to, competent staff for safety investigation, analysis, auditing, and promotion.</t>
  </si>
  <si>
    <t>- Review safety manager role including credibility and status.
- Review the training that the safety manager has received.
- Evidence of maintained competency.
- Review how the safety manager gets access to internal and external safety information.
- Review how the safety manager communicates and engages with operational staff and senior management.
- Review the safety manager’s workload/allocated time to fulfil role.
- Check there are sufficient resources for SMS activities such as safety investigation, analysis, auditing, safety meeting attendance, and promotion.
- Review of safety report action and closure timescales.
- Interviews with Accountable Executive and safety manager.
- Check for any conflicts of interest and that they have been identified and managed.</t>
  </si>
  <si>
    <t>A safety manager who is responsible for the implementation and maintenance of the SMS has been appointed with a direct reporting line to the Accountable Executive.</t>
  </si>
  <si>
    <t>The safety manager is competent.
Sufficient time and resources are allocated to maintain the SMS.</t>
  </si>
  <si>
    <t>The safety manager has implemented and is maintaining the SMS. The safety manager is in regular communication with the Accountable Executive and escalates safety issues when appropriate.
The safety manager is accessible to staff in the organisation.</t>
  </si>
  <si>
    <t>The safety manager is competent to manage the SMS and identifies improvements in a timely manner.
There is a close working relationship with the Accountable Executive and the safety manager is considered a trusted advisor and given appropriate status in the organisation.</t>
  </si>
  <si>
    <t>3.3.3</t>
  </si>
  <si>
    <t>The organisation has established appropriate safety committee(s) that discuss and address safety risks and compliance issues and includes the Accountable Executive and the heads of functional areas.</t>
  </si>
  <si>
    <t>- Review safety committee and meeting structure and Terms of Reference for each committee/meeting.
- Review meeting attendance levels.
- Review meeting records and actions.
- Check that outcomes are communicated to the rest of the organisation.
- Evidence of safety objectives, safety performance, and compliance are being reviewed and discussed at meetings.
- Participants challenge what is being presented when there is limited evidence.
- Senior management are aware of the most significant risks faced by the organisation and the overall safety performance of the organisation.</t>
  </si>
  <si>
    <t>The organisation has established safety committee(s).</t>
  </si>
  <si>
    <t>Safety committee(s)’ structure and frequency supports the SMS functions across the organisation.
The scope of the safety committee(s) includes safety risks and compliance issues.
The attendance of the highest-level safety committee includes at least the Accountable Executive and the heads of functional areas.</t>
  </si>
  <si>
    <t>There is evidence of meetings taking place detailing the attendance, discussions, and actions.
The safety committee(s) monitor the effectiveness of the SMS and compliance monitoring function by reviewing there are sufficient resources.
Actions are being monitored and appropriate safety objectives and SPIs have been established.</t>
  </si>
  <si>
    <t>Safety committees include key stakeholders. The outcomes of the meetings are documented and communicated and any actions are agreed, taken, and followed up in a timely manner. The safety performance and safety objectives are reviewed and actioned as appropriate.</t>
  </si>
  <si>
    <t>CO-ORDINATION OF EMERGENCY RESPONSE PLANNING (E1.4)</t>
  </si>
  <si>
    <t>3.4.1</t>
  </si>
  <si>
    <t>An appropriate emergency response plan (ERP) has been developed and distributed that defines the procedures, roles, responsibilities, and actions of the various organisations and key personnel.</t>
  </si>
  <si>
    <t>3.4.2</t>
  </si>
  <si>
    <t>The ERP is periodically tested for the adequacy of the plan and the results reviewed to improve its effectiveness.</t>
  </si>
  <si>
    <t>- Review emergency response plan.
- Review how coordination with other organisations is planned.
- Review how ERP is distributed and where copies are held.
- Interview key personnel and check they have access to the ERP.
- Check that different types of foreseeable emergencies have been considered.
- Review when the plan was last reviewed and tested and actions taken.</t>
  </si>
  <si>
    <t>A coordinated ERP has been developed and defined.</t>
  </si>
  <si>
    <t>Key personnel have easy access to the relevant parts of the ERP at all times.
The ERP defines the procedures, roles, responsibilities, and actions of the various organisations and key personnel.
The frequency and methods for testing the ERP are defined.
The coordination with other organisations (including non-aviation organisations) is defined with appropriate means.</t>
  </si>
  <si>
    <t>The ERP is reviewed and tested to make sure it remains up-to-date. There is evidence of coordination with other organisations as appropriate.</t>
  </si>
  <si>
    <t>The results of the ERP review and testing are assessed and actioned to improve its effectiveness.</t>
  </si>
  <si>
    <t>SMS DOCUMENTATION (E1.5)</t>
  </si>
  <si>
    <t>3.5.1</t>
  </si>
  <si>
    <t>The SMS documentation includes the policies and processes that describe the organisation’s safety management system and processes and is readily available to all relevant personnel.</t>
  </si>
  <si>
    <t>3.5.2</t>
  </si>
  <si>
    <t>SMS documentation, including SMS related records, are regularly reviewed and updated with appropriate version control in place.</t>
  </si>
  <si>
    <t>- Review the SMS documentation and amendment procedures.
- Check for cross references to other documents and procedures.
- Check availability of SMS documentation to all staff.
- Check that staff know where to find safety-related documentation including procedures appropriate to their role.
- Review the supporting SMS documentation (hazard logs, meeting minutes, safety performance reports, risk assessments, etc.).
- Check how safety records are stored and version controlled.
- Check appropriate staff are aware of the records control processes and procedures.</t>
  </si>
  <si>
    <t>The SMS documentation includes the policies and processes that describe the organisation’s SMS and processes. The SMS documentation defines the SMS outputs and which records of SMS activities will be stored.
Records to be stored, storage period, and location are identified.</t>
  </si>
  <si>
    <t>SMS documentation is readily available to all relevant personnel.
SMS documentation is comprehensible.
SMS documentation is consistent with other internal management systems and is representative of the actual processes in place.
Data protection and confidentiality rules have been defined.</t>
  </si>
  <si>
    <t>Changes to the SMS documentation are managed.
Everyone is familiar with and follows the relevant parts of the SMS documentation.
SMS activities are appropriately stored and found to be complete and consistent with data protection and confidentiality control rules.</t>
  </si>
  <si>
    <t>SMS documentation is proactively reviewed for improvement.
SMS records are routinely used as inputs for safety management-related tasks and continuous improvement of the SMS.</t>
  </si>
  <si>
    <t>SAFETY PROMOTION (C4)</t>
  </si>
  <si>
    <t>TRAINING AND EDUCATION (E4.1)</t>
  </si>
  <si>
    <t>4.1.1</t>
  </si>
  <si>
    <t>There is a training programme for SMS in place that includes initial and recurrent training. The training covers individual safety duties (including roles, responsibilities, and accountabilities) and how the organisation’s SMS operates.</t>
  </si>
  <si>
    <t>4.1.2</t>
  </si>
  <si>
    <t>4.1.3</t>
  </si>
  <si>
    <t>There is a process in place to measure the effectiveness of training and to take appropriate action to improve subsequent training.</t>
  </si>
  <si>
    <t>Training includes human and organisational factors including just culture and non-technical skills with the intent of reducing human error.</t>
  </si>
  <si>
    <t>SMS training is evaluated for all aspects (learning objectives, content, teaching methods and styles, tests, etc.) and is linked to the competency assessment.
Training is routinely reviewed to take feedback from different sources into consideration.</t>
  </si>
  <si>
    <t>The SMS training programme is delivering appropriate training to the different staff in the organisation and is being delivered by competent personnel.</t>
  </si>
  <si>
    <t>The training covers individual safety duties (including roles, responsibilities, and accountabilities) and how the organisation’s SMS operates.
Training material and methodology are adapted to the audience and include human factors.
All staff requiring training are identified.</t>
  </si>
  <si>
    <t>There is an SMS training programme in place that includes initial and recurrent training.</t>
  </si>
  <si>
    <t>- Review the SMS training programme including course content and delivery method.
- Check training records against the training programme.
- Review how the competence of the trainers is being assessed and maintained.
- Training considers feedback from external occurrences, investigation reports, safety meetings, hazard reports, audits, safety data analysis, training, course evaluations, etc.
- Review how training is assessed for new staff and changes in position.
- Review any training evaluation.
- Check that the training includes human and organisational factors.
- Ask staff about their own understanding of their role in the organisation’s SMS and their safety duties.
- Check that all staff are briefed on compliance.</t>
  </si>
  <si>
    <t>4.1.4</t>
  </si>
  <si>
    <t>4.1.5</t>
  </si>
  <si>
    <t>There is a process that evaluates the individual’s competence and takes appropriate remedial action when necessary.</t>
  </si>
  <si>
    <t>The competence of trainers is defined and assessed and appropriate remedial action taken when necessary.</t>
  </si>
  <si>
    <t>- Review how competence assessment is carried out on initial recruitment and recurrently.
- Check it includes safety duties and responsibilities, as well as compliance management.</t>
  </si>
  <si>
    <t>A competency framework is defined for all personnel, including trainers.</t>
  </si>
  <si>
    <t>There is a process in place to periodically assess the actual competency of personnel against the framework.</t>
  </si>
  <si>
    <t>There is evidence of the process being used and being recorded.</t>
  </si>
  <si>
    <t>The competence assessment programme and process is routinely reviewed and improved.
The competence assessment takes appropriate remedial action when necessary and feeds into the training programme.</t>
  </si>
  <si>
    <t>SAFETY COMMUNICATION (E 4.2)</t>
  </si>
  <si>
    <t>4.2.1</t>
  </si>
  <si>
    <t>There is a process to determine what safety critical information needs to be communicated and how it is communicated throughout the organisation to all personnel, as relevant. This includes contracted organisations and personnel where appropriate.</t>
  </si>
  <si>
    <t>- Review the sources of information used for safety communication.
- Review the methods used to communicate safety information (e.g., meetings, presentations, emails, website access, newsletters, bulletins, posters, etc.).
- Assess whether the means of communication is appropriate.
- The means for safety communication is reviewed for effectiveness and material used to update relevant training.
- Significant events, changes, and investigation outcomes are being communicated.
- Check accessibility to safety information.
- Ask staff about any recent safety communication.
- Review whether information from occurrences are timely communicated to all relevant personnel (internal and external) and has been appropriately disidentified.</t>
  </si>
  <si>
    <t>There is a process to communicate safety critical information.</t>
  </si>
  <si>
    <t>The process determined what, when, and how safety information needs to be communicated.
The process includes contracted organisations and personnel where appropriate.
The means of communication are adapted to the audience and the significance of what is being communicated.</t>
  </si>
  <si>
    <t>Safety critical information is being identified and communicated throughout the organisation to all personnel, as relevant, including contracted organisations and personnel where appropriate.</t>
  </si>
  <si>
    <t>The organization analyses and communicates safety critical information effectively through a variety of methods as appropriate to maximise it being understood.
Safety communication is assessed to determine how it is being used and understood and to improve it where appropriate.</t>
  </si>
  <si>
    <t>INTERFACE MANAGEMENT (Annex 19 Appendix 2 note 2)</t>
  </si>
  <si>
    <t>5.1.1</t>
  </si>
  <si>
    <t>The organisation has identified and documented the relevant internal and external interfaces and the critical nature of such interfaces.</t>
  </si>
  <si>
    <t>- Review how interfaces have been documented. It may be included in a system description.
- Evidence that:
o Safety critical issues, areas, and associated hazards are identified;
o Safety occurrences are being reported and addressed;
o Risk control actions are applied and regularly reviewed; and
o Interfaces are reviewed periodically.
- Training and safety promotion sessions are organised with relevant external organisations.
- External organisations participate in SMS activities and share safety information.
- Check the identified interfaces (e.g., interfaces with aerodromes, airlines, Air Traffic Control [ATC], training organisations, contracted organisations, and the State).</t>
  </si>
  <si>
    <t>All relevant interfaces are addressed.
The way the interfaces are managed is appropriate to the criticality in terms of safety.
The means for communicating safety information is defined.</t>
  </si>
  <si>
    <t>The organisation is managing the interfaces through hazard identification and risk management.
There is an assurance activity to assess risk mitigations being delivered by external organisations.</t>
  </si>
  <si>
    <t>The organisation has a good understanding of interface management and there is evidence that interface risks are being identified and acted upon.
Interfacing organisations are sharing safety information and take actions when needed.</t>
  </si>
  <si>
    <t>Weight</t>
  </si>
  <si>
    <t>Result</t>
  </si>
  <si>
    <t xml:space="preserve">Puntos </t>
  </si>
  <si>
    <t xml:space="preserve">P </t>
  </si>
  <si>
    <t>Totales</t>
  </si>
  <si>
    <t>Media ponderada</t>
  </si>
  <si>
    <t>Total</t>
  </si>
  <si>
    <t>NO INICIADO</t>
  </si>
  <si>
    <t>Alcance de la evaluación:</t>
  </si>
  <si>
    <t>Fecha de la evaluación:</t>
  </si>
  <si>
    <t>Indicador 1</t>
  </si>
  <si>
    <t>Indicador 2</t>
  </si>
  <si>
    <t>¿Cómo se logra?</t>
  </si>
  <si>
    <t>Comentarios</t>
  </si>
  <si>
    <t>Eficacia</t>
  </si>
  <si>
    <t>Cuenta de Eficacia</t>
  </si>
  <si>
    <t>Gestión de riesgos de la seguridad operacional (C2)</t>
  </si>
  <si>
    <t>Aseguramiento de la seguridad operacional (C3)</t>
  </si>
  <si>
    <t>Políticas y objetivos de la seguridad operacional (C1)</t>
  </si>
  <si>
    <t>Promoción de la seguridad operacional (C4)</t>
  </si>
  <si>
    <t>Identificación de peligros (E2.1)</t>
  </si>
  <si>
    <t>Evaluación y mitigación de los riesgos de seguridad operacional (E2.2)</t>
  </si>
  <si>
    <t>Observación y medición del rendimiento en materia de la seguridad operacional (E3.1)</t>
  </si>
  <si>
    <t>La gestión del cambio (E3.2)</t>
  </si>
  <si>
    <t>Mejora continua del SMS (E3.3)</t>
  </si>
  <si>
    <t>Compromiso de gestión (E 1.1)</t>
  </si>
  <si>
    <t>Obligaciones de rendición de cuentas y responsabilidades en materia de seguridad operacional (E 1.2)</t>
  </si>
  <si>
    <t>Nombramiento de personal clave  (E1.3)</t>
  </si>
  <si>
    <t>Coordinación de la planificación de la respuesta ante emergencias  (E1.4)</t>
  </si>
  <si>
    <t>Instrucción y educación (E4.1)</t>
  </si>
  <si>
    <t>Comunicación de la seguridad operacional (E 4.2)</t>
  </si>
  <si>
    <t>Existe un sistema de notificación confidencial, que captura los errores, peligros y cuasicolisiones, que es fácil de usar y accesible a todo el personal.</t>
  </si>
  <si>
    <t>El sistema de notificación confidencial brinda retroalimentación a la persona que notifica sobre las medidas adoptadas (o no adoptadas) y, cuando sea adecuado, al resto de la organización</t>
  </si>
  <si>
    <t>El personal expresa su confianza en la política y en los procesos de notificación de la organización.</t>
  </si>
  <si>
    <t>Existe un proceso que define cómo se identifica peligros de múltiples fuentes utilizando métodos reactivos y proactivos (internos y externos).</t>
  </si>
  <si>
    <t>El proceso de identificación de peligros identifica los peligros relacionados con la actuación humana.</t>
  </si>
  <si>
    <t>Existe un proceso para analizar los datos y la información sobre seguridad operacional para buscar tendencias y obtener información de gestión utilizable.</t>
  </si>
  <si>
    <t>Las investigaciones sobre seguridad operacional son realizadas por personal debidamente capacitado para identificar las causas de fondo (no sólo lo que sucedió, sino por qué sucedió).</t>
  </si>
  <si>
    <t>Existe un proceso para la gestión de riesgos que incluye el análisis y evaluación de los riesgos asociados con los peligros identificados, expresado en términos de probabilidad y gravedad (o alguna metodología alternativa).</t>
  </si>
  <si>
    <t xml:space="preserve">La organización cuenta con un proceso para tomar decisiones y aplicar controles de riesgo adecuados y eficaces.  </t>
  </si>
  <si>
    <t>La alta gerencia tiene visibilidad de los peligros cuyo riesgo asociado es alto o medio, así como de su mitigación y control.</t>
  </si>
  <si>
    <t>Los indicadores de rendimiento en materia de seguridad operacional (SPI) relacionados con los objetivos de seguridad operacional de la organización han sido definidos, promulgados y son observados y analizados para buscar tendencias</t>
  </si>
  <si>
    <t>Los controles y mitigaciones de los riesgos se verifican/auditan para confirmar que están funcionando y son eficaces.</t>
  </si>
  <si>
    <t>El aseguramiento de la seguridad operacional toma en cuenta las actividades llevadas a cabo por todas las organizaciones directamente contratadas.</t>
  </si>
  <si>
    <t>Se define las responsabilidades y la obligación de rendición de cuentas para garantizar el cumplimiento de las normas de la seguridad operacional y se identifica claramente los requisitos aplicables en los manuales y procedimientos de la organización.</t>
  </si>
  <si>
    <t>Existe un programa de auditoría interna que incluye detalles sobre el calendario de auditorías, los procedimientos para las auditorías, la notificación, el seguimiento y los registros.</t>
  </si>
  <si>
    <t>La organización cuenta con un proceso para identificar si los cambios tienen un impacto en la seguridad operacional, así como para gestionar los riesgos identificados de acuerdo con los procesos de gestión de riesgos de seguridad operacional existentes.</t>
  </si>
  <si>
    <t>Las cuestiones relativas a los factores humanos (HF) se han considerado como parte del proceso de gestión del cambio y, donde corresponde, la organización ha aplicado las normas de diseño adecuadas, centradas en el factor humano, para el diseño de los equipos y el entorno físico.</t>
  </si>
  <si>
    <t>La organización supervisa y evalúa continuamente sus procesos de SMS para mantener o mejorar continuamente la eficacia total del SMS.</t>
  </si>
  <si>
    <t>Existe una política de seguridad operacional, firmada por el Gerente Responsable, que incluye un compromiso hacia la mejora continua; cumple con todos los requisitos y normas legales aplicables; y toma en consideración las mejores prácticas.</t>
  </si>
  <si>
    <t>La política de seguridad operacional incluye una declaración para proporcionar los recursos adecuados, y la organización está gestionándolos con el objetivo de anticipar y subsanar cualquier deficiencia.</t>
  </si>
  <si>
    <t>Existen políticas establecidas para las funciones críticas de seguridad operacional, relacionadas con todos los aspectos de aptitud para el trabajo (por ejemplo, la política sobre alcohol y drogas o la fatiga).</t>
  </si>
  <si>
    <t>Existe un medio para la comunicación de la política de seguridad operacional.</t>
  </si>
  <si>
    <t>El ejecutivo responsable y el equipo de la alta gerencia promueven una cultura positiva de seguridad operacional/justicia y demuestran su compromiso con la política de seguridad operacional, a través de la participación activa y visible en el sistema de gestión de la seguridad operacional.</t>
  </si>
  <si>
    <t>Se ha definido una política y principios de una cultura justa que identifican claramente los comportamientos aceptables e inaceptables para promover una cultura justa.</t>
  </si>
  <si>
    <t>Se han establecido objetivos de seguridad operacional coherentes con la política de seguridad operacional y éstos son comunicados a toda la organización.</t>
  </si>
  <si>
    <t>El programa estatal de seguridad operacional (SSP) está siendo considerado y abordado según corresponda.</t>
  </si>
  <si>
    <t>Se ha nombrado un ejecutivo responsable con plena responsabilidad y obligación de rendición de cuentas para garantizar que el SMS se aplique correctamente y funcione con eficacia.</t>
  </si>
  <si>
    <t>Las obligaciones de rendición de cuentas, las autoridades y las responsabilidades están definidas y documentadas en toda la organización y el personal comprende sus propias responsabilidades.</t>
  </si>
  <si>
    <t>La organización ha asignado recursos suficientes para gestionar el SMS, incluido, entre otros, personal competente para la investigación, el análisis, la auditoría y la promoción de la seguridad operacional.</t>
  </si>
  <si>
    <t>La organización ha establecido uno o varios comités de seguridad operacional que debaten y resuelven los riesgos de la seguridad operacional y las cuestiones de cumplimiento, e incluye al ejecutivo responsable y a los jefes de las áreas funcionales.</t>
  </si>
  <si>
    <t>Se ha desarrollado y distribuido un plan de respuesta ante emergencias (ERP) que define los procedimientos, roles, responsabilidades y acciones de las diversas organizaciones y personal clave.</t>
  </si>
  <si>
    <t>Periódicamente se comprueba la idoneidad del ERP y se examina los resultados para mejorar su eficacia.</t>
  </si>
  <si>
    <t>La documentación del SMS incluye las políticas y los procesos que describen el sistema y los procesos de gestión de la seguridad operacional de la organización y está a disposición de todo el personal pertinente.</t>
  </si>
  <si>
    <t>La documentación SMS, incluidos los registros relacionados con el SMS, se revisa y actualiza periódicamente con el adecuado control de versiones.</t>
  </si>
  <si>
    <t>Existe un programa de instrucción en SMS que incluye instrucción inicial y recurrente. La instrucción cubre las tareas de seguridad operacional individuales (incluyendo roles, responsabilidades y obligación de rendición de cuentas) y cómo funciona el SMS de la organización.</t>
  </si>
  <si>
    <t>Hay un proceso en vigor para medir la eficacia de la instrucción y para adoptar las medidas adecuadas para mejorar la instrucción posterior.</t>
  </si>
  <si>
    <t>La instrucción incluye factores humanos y organizacionales, incluyendo cultura justa y habilidades no técnicas, con la intención de reducir el error humano.</t>
  </si>
  <si>
    <t>Hay un proceso que evalúa la competencia del individuo y toma las medidas correctivas apropiadas cuando sea necesario.</t>
  </si>
  <si>
    <t>Se define y evalúa la competencia de los instructores y se adoptan las medidas correctivas adecuadas cuando es necesario.</t>
  </si>
  <si>
    <t>Existe un proceso para determinar qué información crítica de seguridad operacional debe comunicarse y cómo se comunica a todo el personal de la organización, según corresponda. Esto incluye a las organizaciones y al personal contratado, cuando proceda.</t>
  </si>
  <si>
    <t>La organización ha identificado y documentado las interfaces internas y externas relevantes y la naturaleza crítica de dichas interfaces.</t>
  </si>
  <si>
    <t xml:space="preserve">- Revisar el sistema de notificación para verificar si es accesible y fácil de usar. 
- Verificar la confianza y familiaridad del personal con el sistema de notificación, y si saben lo que se debe informar.
- Revisar cómo se logra la protección de datos y la confidencialidad. 
- Evidencia de retroalimentación a la persona que notifica, a la organización y a terceros.
- Evaluar el volumen y la calidad de las notificaciones, incluyendo si el personal está notificando sus propios errores y equivocaciones.
- Revisar las tasas de cierre de las notificaciones. 
- Verificar si las organizaciones contratadas y los clientes son capaces de emitir notificaciones.
- Revisar cómo se analizan los informes en el sistema.
- Verificar que las respnsabilidades con respecto al análisis de ocurrencias, almacenamiento y seguimiento estén claramente definidas. 
- Verificar que el personal pertinente es consciente de los sucesos que deberían ser obligatorios.
- Evaluar cómo se relaciona la alta dirección con los productos del sistema de notificación.
</t>
  </si>
  <si>
    <t xml:space="preserve">Existe un sistema de notificación confidencial para capturar los sucesos obligatorios y las notificaciones voluntarias que incluye un sistema de retroalimentación y se almacena en una base de datos. 
El proceso identifica la forma en que se actúa sobre las notificaciones y especifica y aborda cronogramas.
</t>
  </si>
  <si>
    <t>El sistema de notificación es accesible y fácil de usar para todo el personal.
Las responsabilidades, cronogramas y el formato de retroalimentación son pertinentes y están bien definidos.
La protección y confidencialidad de los datos están garantizadas.</t>
  </si>
  <si>
    <t xml:space="preserve">El sistema de notificación está siendo utilizado por todo el personal.
Se retroalimenta a la persona que notifica acerca de cualquier medida adoptada (o no adoptada) y, de ser el caso, al resto de la organización.
Las notificaciones son evaluadas, procesadas, analizadas y almacenadas.
El personal conoce y cumple con sus responsabilidades con respecto al sistema de notificación.
Las notificaciones son procesadas dentro de los cronogramas definidos.
</t>
  </si>
  <si>
    <t xml:space="preserve">Existe un sistema saludable de notificación basado en el volumen de notificaciones y la calidad de las notificaciones recibidas.
Las notificaciones de seguridad operacional son atendidas a tiempo.
El personal expresa confianza en la política y el proceso de notificación de la organización.
El sistema de notificación se utiliza para tomar mejores decisiones de gestión y para la mejora continua.
El sistema de notificación está disponible para que terceros (socios, proveedores y contratistas) puedan notificar.
</t>
  </si>
  <si>
    <t xml:space="preserve">- Revisar cómo los peligros son identificados, analizados, abordados y registrados. 
- Revisar la estructura y el diseño del registro de peligros.
- Considerar los peligros relacionados con:
o Posibles escenarios de accidentes;
o Factores humanos y organizacionales;
o Decisiones y procesos de negocio;
o Organizaciones de terceros; y
o Factores reglamentarios.
- Analizar qué fuentes internas y externas de peligros son tomadas en cuenta, tales como notificaciones de seguridad operacional, auditorías, encuestas de seguridad operacional, investigaciones, inspecciones, tormenta de ideas, actividades de gestión del cambio, influencias comerciales y otras influencias externas, etc.
- Revisar si las investigaciones sobre seguridad operacional identifican los factores humanos y organizacionales contribuyentes.
</t>
  </si>
  <si>
    <t xml:space="preserve">Existe un proceso que define cómo son identificados los peligros mediante métodos reactivos y proactivos.
Se identifican los desencadenantes de las investigaciones de seguridad operacional.
</t>
  </si>
  <si>
    <t xml:space="preserve">Se considera y revisa múltiples fuentes de peligros (internos y externos), según corresponda.
El proceso de análisis de datos permite obtener información de seguridad operacional útil.
Los peligros se documentan en un formato fácil de entender.
El nivel de aprobación de las investigaciones de seguridad operacional está definido y es adecuado al nivel de riesgo.
</t>
  </si>
  <si>
    <t xml:space="preserve">Los peligros son identificados y documentados. Se están identificando los factores humanos y organizacionales relacionados con los peligros.
Se lleva a cabo y se registra las investigaciones de seguridad operacional.
</t>
  </si>
  <si>
    <t>La organización tiene un registro de los peligros, el cual es mantenido y revisado para asegurar que se mantenga actualizado. Identifica de forma continua y proactiva los peligros relacionados con sus actividades y el entorno operativo e involucra a todo el personal clave y a las partes interesadas apropiadas, incluidas las organizaciones externas. 
Los peligros son evaluados continuamente en forma sistemática y oportuna.
Las investigaciones de seguridad operacional identifican los factores causales/contribuyentes sobre los que se actúa.</t>
  </si>
  <si>
    <t>- Revisar el esquema y los procedimientos de clasificación de riesgos.
- Verificar que se definan criterios de probabilidad y gravedad (o que se describa una metodología alternativa). 
- Verificar si las evaluaciones de riesgos se llevan a cabo de forma coherente.
- Hacer un muestreo de un peligro identificado y analizar cómo es procesado y documentado.
- Revisar lo que desencadena una evaluación de riesgos.
- Verificar los supuestos y si éstos son revisados.
- Revisar cómo se clasifican los problemas cuando no se dispone de datos cuantitativos suficientes.
- Verificar que el proceso defina quién puede aceptar qué nivel de riesgo. 
- Verificar que el registro de riesgos está siendo revisado y supervisado por el comité o comités de seguridad operacional correspondientes.
- Evidencia de que la aceptabilidad del riesgo se aplica rutinariamente en los procesos de toma de decisiones.O10</t>
  </si>
  <si>
    <t xml:space="preserve">Existe un proceso para el análisis y la evaluación de los riesgos de seguridad operacional.
Se ha definido el nivel de riesgo que la organización está dispuesta a aceptar.
</t>
  </si>
  <si>
    <t>Los criterios de probabilidad y gravedad están claramente definidos y se ajustan a las circunstancias reales del proveedor de servicios.
La matriz de riesgos y los criterios de aceptabilidad están claramente definidos y son utilizables.
Las responsabilidades y los plazos para aceptar el riesgo están claramente definidos.</t>
  </si>
  <si>
    <t>El análisis y las evaluaciones de riesgos se llevan a cabo de manera coherente sobre la base del proceso definido. 
Se está aplicando la aceptabilidad definida del riesgo.</t>
  </si>
  <si>
    <t xml:space="preserve">Los análisis y evaluaciones de riesgos son revisados para asegurar la coherencia y para identificar las mejoras en los procesos. 
Las evaluaciones de riesgos son revisadas periódicamente para asegurar que se mantienen actualizadas.
Los criterios de aceptabilidad del riesgo son utilizados de forma rutinaria, son aplicados en los procesos de toma de decisiones de la gerencia y son revisados periódicamente.
</t>
  </si>
  <si>
    <t>- Verificar que los controles de riesgo contemplen los factores humanos y organizacionales.
- Evidencia que se están tomando medidas respecto a los controles de riesgo y se hace el seguimiento respectivo.
- Se está considerando el riesgo agregado.
- Verificar si los controles del riesgo han reducido el riesgo residual.
- Los controles del riesgo están claramente identificados.
- Verificar el uso de controles de riesgos que se basan únicamente en la intervención humana.  
- Verificar que los nuevos controles de riesgos no generen riesgos adicionales.
- Verificar si la aceptabilidad de los riesgos se realiza en el nivel de gestión adecuado.O12</t>
  </si>
  <si>
    <t>La organización cuenta con un proceso para decidir y aplicar controles de riesgo.</t>
  </si>
  <si>
    <t>Se definen las responsabilidades y los plazos para determinar y aceptar los controles de riesgo.</t>
  </si>
  <si>
    <t>Se están aplicando controles de riesgo apropiados para reducir el riesgo a un nivel aceptable, incluidos plazos y asignación de responsabilidades.
Los factores humanos son considerados como parte del desarrollo de los controles de riesgo.</t>
  </si>
  <si>
    <t>Los controles de riesgo son prácticos y sostenibles, se aplican de manera oportuna y no crean riesgos adicionales. 
Los controles de riesgo tienen en cuenta los factores humanos.</t>
  </si>
  <si>
    <t>- Evidencia que los SPI se basan en fuentes de datos confiables. 
- Evidencia de cuándo se revisaron los SPI por última vez.
- Los SPI y objetivos definidos son apropiados para las actividades, riesgos y objetivos de la organización en materia de seguridad operacional. 
- Los SPI se centran en lo que es importante y no en lo que es fácil de medir.
- Consideración de cualquier SPI estatal.
- Revisar si se ha tomado alguna acción cuando un SPI indica una tendencia negativa (que refleja un control de riesgo o un SPI inapropiado).
- Evidencia de que los resultados de la observación del rendimiento en materia de seguridad operacional son discutidos a nivel de la alta gerencia. 
- Evidencia de retroalimentación proporcionada al ejecutivo responsable.</t>
  </si>
  <si>
    <t>Existe un proceso para medir el rendimiento en materia de la seguridad operacional de la organización, incluidos los SPI y los objetivos relacionados con la seguridad operacional de la organización, así como para medir la eficacia de los controles de riesgos en la seguridad operacional.</t>
  </si>
  <si>
    <t>Los SPI se centran en lo que es importante y no en lo que es fácil de medir.
La confiabilidad de las fuentes de datos se toma en consideración en el diseño de los SPI.
Los SPI están vinculados a los riesgos identificados y a los objetivos en materia de seguridad operacional.
La frecuencia y la responsabilidad del seguimiento de las tendencias de los SPI son adecuadas.
Se han establecido objetivos realistas.
Se consideran los SPI estatales, según corresponda.</t>
  </si>
  <si>
    <t>El rendimiento en materia de seguridad operacional de la organización está siendo medido y los SPI significativos están siendo continuamente supervisados y analizados en busca de tendencias.</t>
  </si>
  <si>
    <t>Los SPI están demostrando el rendimiento en materia de seguridad operacional de la organización y la efectividad de los controles de riesgo basados en datos confiables.
Los SPI son revisados y actualizados regularmente para asegurar que sigan siendo relevantes. 
Cuando los SPI indican que un control de riesgos es ineficaz, se toman las medidas apropiadas.</t>
  </si>
  <si>
    <t>- Evidencia de que los controles de riesgo están siendo evaluados para determinar su eficacia (por ejemplo, auditorías, encuestas, revisiones, SPI y metas de rendimiento en materia de seguridad operacional [SPT], sistemas de notificación).
- Evidencia de los controles de riesgo aplicados por las organizaciones contratadas que están siendo evaluadas y supervisadas (por ejemplo, control de calidad, revisiones y reuniones regulares).
- La información procedente de las actividades de aseguramiento de la seguridad operacional y supervisión del cumplimiento se incorpora al proceso de gestión de riesgos de la seguridad operacional.
- Revisar dónde se han modificado los controles de riesgo como resultado de la evaluación.</t>
  </si>
  <si>
    <t>Existe un proceso para evaluar si los controles de riesgo son aplicados y son eficaces.</t>
  </si>
  <si>
    <t>Se definen las responsabilidades, los métodos y los plazos para evaluar los controles de riesgo.
Las organizaciones contratadas están incluidas en el proceso de aseguramiento de la seguridad operacional.</t>
  </si>
  <si>
    <t>Se están verificando los controles de riesgo para evaluar si se aplican y si son eficaces.</t>
  </si>
  <si>
    <t>Se evalúan los controles de riesgo y se toman medidas para garantizar que sean eficaces y que presten un servicio seguro.</t>
  </si>
  <si>
    <t>- Revisar la forma en que la alta gerencia se asegura que la organización sigue cumpliendo la normativa.
- Revisar las descripciones de los puestos de trabajo en cuanto a las responsabilidades de cumplimiento.
- Evidencia de que la alta dirección toma medidas sobre los resultados de la auditoría interna y externa. 
- Revisar cómo se logra la independencia de la función de auditoría interna.
- Revisar cómo interactúa la función de auditoría interna con:
o La alta gerencia, 
o Los gerentes de línea, y
o El personal de gestión de la seguridad operacional. 
- Evaluar el contenido del programa en relación con cualquier requisito reglamentario.</t>
  </si>
  <si>
    <t>Se define las responsabilidades de cumplimiento.
La organización tiene un programa de auditoría interna, así como procedimientos de auditoría, notificaciones y registros.
Se ha identificado a una persona o grupo de personas con responsabilidades de auditoría interna y tienen acceso directo al ejecutivo responsable.</t>
  </si>
  <si>
    <t>El programa de auditoría interna abarca todas las normas aplicables e incluye detalles del calendario de auditorías.
Se logra la independencia de la función de auditoría interna.</t>
  </si>
  <si>
    <t>El programa de vigilancia del cumplimiento se está siguiendo y revisando periódicamente.
Todo el personal es consciente de sus responsabilidades y obligaciones de rendición de cuentas en cuanto al cumplimiento y de seguir los procesos y procedimientos.
Los resultados de las auditorías internas y externas se comunican al ejecutivo responsable y al personal directivo superior.</t>
  </si>
  <si>
    <t>Los individuos están identificando e informando proactivamente sobre posibles incumplimientos.
El ejecutivo responsable y el personal directivo superior solicitan regularmente información sobre la situación de las actividades de auditoría interna y externa.</t>
  </si>
  <si>
    <t>- Revisar los métodos utilizados para el análisis de las causas
- Compruebe que el método se utiliza de forma coherente.
- Revise cualquier hallazgo repetido y verifique si las acciones no han sido implementadas o están atrasadas. 
- Verificar la implementación oportuna de las acciones. 
- Revisar la comprensión de la alta gerencia sobre el estado de las constataciones significativas y las acciones correctivas/preventivas conexas.
- Verifique que el personal apropiado participe en la determinación de las causas y los factores contribuyentes. 
- Buscar la coherencia entre los resultados de la auditoría interna y los resultados de la auditoría externa.
- Revisar si los factores causales se consideran como peligros potenciales.</t>
  </si>
  <si>
    <t>Se define el proceso de identificación y seguimiento de las acciones correctivas/preventivas.
Se describe la interfaz entre las auditorías internas y los procesos de gestión de riesgos de la seguridad operacional.</t>
  </si>
  <si>
    <t>Se definen las responsabilidades y los plazos para determinar, aceptar y dar seguimiento a las medidas correctivas/preventivas.
El control del cumplimiento incluye las actividades contraídas.</t>
  </si>
  <si>
    <t>La identificación y el seguimiento de las medidas correctivas / preventivas se llevan a cabo de acuerdo con los procedimientos, incluido el análisis de las causas raíz fondo.
El estado de las medidas correctivas/preventivas se comunica periódicamente a la alta gerencia y al personal pertinente.</t>
  </si>
  <si>
    <t>La organización investiga las causas sistémicas y los factores contribuyentes de las constataciones.
La organización revisa proactivamente el estado de las medidas correctivas/preventivas.
Se verifica la efectividad de las medidas correctivas / preventivas.</t>
  </si>
  <si>
    <t xml:space="preserve">- Las principales partes interesadas participan en el proceso.
- Revisar qué es lo que desencadena el proceso.
- Revisar los cambios recientes que se han producido durante el proceso de evaluación de riesgos.
- Comprobar que el cambio ha sido firmado por una persona debidamente autorizada.
- Se están identificando y gestionando los riesgos de tipo transicional. 
- Verificar las acciones de seguimiento, por ejemplo, si se ha validado los supuestos. 
- Verificar si hay un impacto en las evaluaciones de riesgos anteriores y en los peligros existentes. 
- Revisar si se tiene en cuenta el efecto acumulativo de múltiples cambios.
- Revisar que los cambios relacionados con el negocio han considerado los riesgos de seguridad operacional (reestructuración organizacional, aumento o reducción de personal, proyectos de informática (IT), etc.).
- Evidencia de los problemas de factores humanos (HF) que se abordan durante los cambios.
- Revisar el impacto del cambio sobre la instrucción y las competencias.
- Revisar los cambios anteriores para confirmar que permanecen bajo control. 
- Considerar cómo se comunican los cambios a las personas afectadas por el cambio.
</t>
  </si>
  <si>
    <t>La organización ha establecido un proceso de gestión del cambio para identificar si los cambios tienen un impacto en la seguridad operacional y para gestionar cualquier riesgo identificado de acuerdo con los procesos de gestión de riesgos de la seguridad operacional existentes.</t>
  </si>
  <si>
    <t>Se definen los desencadenantes del proceso de gestión de cambios.
El proceso también considera los cambios relacionados con el negocio y las interfaces con otras organizaciones/departamentos. 
El proceso está integrado con los procesos de gestión de riesgos y de aseguramiento de la seguridad operacional.
Se definen las responsabilidades y los plazos.</t>
  </si>
  <si>
    <t>Se está utilizando el proceso de gestión del cambio, que incluye la identificación de peligros y la evaluación de riesgos, y se han establecido controles de riesgos adecuados antes de que se tome la decisión de introducir el cambio.
Las cuestiones relativas a los factores humanos (HF) han sido consideradas y abordadas como parte del proceso de gestión del cambio.</t>
  </si>
  <si>
    <t>El proceso de gestión del cambio se utiliza para todos los cambios que pueden afectar la seguridad operacional, incluidos los problemas de factores humanos (HF), y considera la acumulación de múltiples cambios. Se inicia de manera planificada, oportuna y coherente e incluye acciones de seguimiento que garantizan que el cambio se implementó de manera segura.
El cambio se comunica a los afectados. 
Las estrategias de control y mitigación de riesgos asociadas con los cambios están logrando el efecto previsto.</t>
  </si>
  <si>
    <t>- Revisar la información y los datos sobre la seguridad operacional utilizados para la toma de decisiones de gestión y la mejora continua.
- Evidencia de:
o Incorporación de las lecciones aprendidas en el SMS y en los procesos operacionales;
o Se busca y adopta mejores prácticas; 
o Encuestas y evaluaciones de la cultura organizacional que se están llevando a cabo y sobre las que se está actuando; 
o Se analizan los datos y se comparte los resultados con los Comités de Seguridad Operacional; y
o Acciones de seguimiento.
- La información de sucesos externos, informes de investigación, reuniones de seguridad operacional, informes de riesgos, auditorías y análisis de datos de la seguridad operacional contribuyen a la mejora continua del SMS.</t>
  </si>
  <si>
    <t>Existe un proceso para supervisar y revisar la eficacia del SMS utilizando los datos y la información disponibles.</t>
  </si>
  <si>
    <t>El SMS es revisado periódicamente, y la revisión se apoya en información sobre seguridad operacional y en actividades de aseguramiento de la seguridad operacional.
La alta gerencia y los diferentes departamentos están involucrados.
La toma de decisiones se basa en datos.
Se toma en consideración la información externa, además de la información interna.</t>
  </si>
  <si>
    <t>Hay evidencia de que el SMS está siendo revisando periódicamente para apoyar la evaluación de su eficacia, y que se están tomando las medidas adecuadas.</t>
  </si>
  <si>
    <t>La evaluación de la eficacia de los SMS utiliza múltiples fuentes de información, incluido el análisis de los datos de la seguridad operacional, que respalda las decisiones de mejora continua.</t>
  </si>
  <si>
    <t>- Entrevistar al ejecutivo responsable para evaluar su conocimiento y comprensión sobre la política de seguridad operacional.
- Verificar que la política de seguridad operacional es revisada periódicamente en cuanto a contenido y vigencia.
- Verificar que la política de seguridad operacional cumple los requisitos.
- Entrevistar al personal para determinar hasta qué punto se conoce la política de seguridad operacional, así como su legibilidad y comprensión.
- Revisar los recursos disponibles, incluyendo el personal, el equipo y los recursos financieros.
- Hay personal suficiente y competente.
- Examinar los recursos previstos en relación con los recursos reales.
- Comprobar cómo se fomenta una cultura positiva de seguridad operacional y cómo repercute en la eficacia general.</t>
  </si>
  <si>
    <t>Existe una política de seguridad operacional, firmada por el Gerente Responsable, que incluye un compromiso hacia la mejora continua; observa todos los requisitos y normas legales aplicables; y considera las mejores prácticas. La política de seguridad operacional incluye una declaración para proporcionar los recursos adecuados.</t>
  </si>
  <si>
    <t>La política de seguridad operacional es fácil de leer.
El contenido se adapta a la organización.
Existe un proceso para evaluar los recursos y subsanar cualquier deficiencia.</t>
  </si>
  <si>
    <t>La política de seguridad operacional se revisa periódicamente para garantizar que sigue siendo relevante para la organización.
La organización está evaluando los recursos que se están proporcionando para prestar un servicio seguro y tomando medidas para subsanar cualquier deficiencia.</t>
  </si>
  <si>
    <t>El ejecutivo responsable está familiarizado con el contenido de la política de seguridad operacional y la respalda.
La organización está revisando y tomando medidas para subsanar cualquier deficiencia de recursos prevista.</t>
  </si>
  <si>
    <t>- Revisar cómo se comunica la política de seguridad operacional.
- La política de seguridad operacional es claramente visible para todo el personal, incluido el personal contratado y las organizaciones de terceros.
- Preguntar a los gerentes y al personal sobre el conocimiento de la política de seguridad operacional
- Todos los gerentes están familiarizados con los elementos clave de la política de seguridad operacional.
- Evidencia de la participación de la alta gerencia en reuniones de seguridad operacional, instrucción, conferencias, etc.
- Retroalimentación de encuestas de seguridad operacional que incluyen aspectos específicos de la cultura justa.
- Relación con el regulador y otras partes interesadas.
- Revisar cómo se promueve una seguridad operacional positiva y una mentalidad justa.</t>
  </si>
  <si>
    <t>Existe un medio para la comunicación de la política de seguridad operacional. El compromiso de la dirección con la seguridad operacional está documentado en la política de seguridad operacional.</t>
  </si>
  <si>
    <t>La política de seguridad operacional es claramente visible para todo el personal (considerar múltiples lugares).
La política de seguridad operacional es comprensible (considerar múltiples idiomas). El Ejecutivo Responsable y el equipo de la alta gerencia tienen un papel bien definido en el sistema de gestión de la seguridad operacional.</t>
  </si>
  <si>
    <t xml:space="preserve">La política de seguridad operacional se comunica a todo el personal (incluido el personal contratado y las organizaciones pertinentes). El ejecutivo responsable y el equipo de la alta gerencia están promoviendo su compromiso con la política de seguridad operacional, a través de la participación activa y visible en el sistema de gestión de la seguridad operacional. </t>
  </si>
  <si>
    <t>Las personas de toda la organización están familiarizadas con esta política y pueden describir sus obligaciones con respecto a la política de seguridad operacional. La toma de decisiones, las acciones y los comportamientos reflejan una actitud positiva hacia la seguridad operacional y la cultura justa, y existe un buen liderazgo en materia de seguridad operacional, que demuestra el compromiso con la política de seguridad operacional.</t>
  </si>
  <si>
    <t>- Evidencia de cuándo se han aplicado los principios de actitud justa después de un evento.
- Evidencia de intervenciones a partir de investigaciones de seguridad operacional que se ocupen cuestiones organizativas, en lugar de centrarse únicamente en el individuo.
- Revisar la forma en que la organización está monitoreando las tasas de notificación.
- Revisar el número de notificaciones de seguridad operacional de la aviación apropiados para las actividades. 
- Las notificaciones de seguridad operacional incluyen los propios errores de la persona que notifica y los eventos en los que está involucrado (eventos en los que nadie estaba observando).
- Retroalimentación sobre la cultura de equidad, a partir de encuestas al personal sobre la cultura justa de la seguridad operacional.
- Entrevistar a los representantes del personal para confirmar que están de acuerdo con la política y los principios de la cultura justa. 
- Comprobar que el personal es consciente de la política y los principios de la cultura justa.</t>
  </si>
  <si>
    <t>Se han definido una política y unos principios de la cultura de equidad.</t>
  </si>
  <si>
    <t>La política sobre la cultura justa identifica claramente los comportamientos aceptables e inaceptables.
Los principios garantizan que la política pueda aplicarse de forma coherente en toda la organización.
La política y los principios de la cultura justa son comprensibles y claramente visibles.</t>
  </si>
  <si>
    <t>Hay pruebas de que la política sobre la cultura justa y los principios que la sustentan se aplican y se promueven entre el personal.</t>
  </si>
  <si>
    <t>La política sobre la cultura justa se aplica de manera justa y coherente y el personal confía en ella. 
Hay pruebas de que la línea divisoria entre comportamiento aceptable e inaceptable se ha determinado en consulta con el personal y los representantes del personal.</t>
  </si>
  <si>
    <t>Se han establecido objetivos de seguridad operacional que son coherentes con la política de seguridad operacional y existe un medio para comunicarlos a toda la organización.</t>
  </si>
  <si>
    <t>Los objetivos de seguridad operacional son relevantes para la organización y sus actividades.
Los objetivos de la seguridad operacional son comprensibles y claramente visibles.
Los objetivos de seguridad operacional están alineados con el SSP.</t>
  </si>
  <si>
    <t>Los objetivos de seguridad operacional son revisados periódicamente y comunicados a toda la organización.</t>
  </si>
  <si>
    <t>El alcance de los objetivos de seguridad operacional está siendo supervisado por la alta dirección y se están tomando medidas para garantizar su cumplimiento.</t>
  </si>
  <si>
    <t>- Evidencia de que el ejecutivo responsable tiene la autoridad para proporcionar recursos suficientes para proporcionar las mejoras de seguridad operacional relevantes.
- Evidencia de la toma de decisiones sobre la aceptabilidad del riesgo.
- Las actividades de revisión de SMS se están llevando a cabo de manera oportuna y el SMS cuenta con recursos suficientes.
- Evidencia de que las actividades se han interrumpido debido a un nivel inaceptable de riesgo de seguridad operacional.
- Buscar pruebas de que las acciones del ejecutivo responsable son consistentes con la promoción activa de una cultura positiva de seguridad operacional en la organización.</t>
  </si>
  <si>
    <t>Se ha nombrado un ejecutivo responsable con plena responsabilidad y con total rendición de cuentas de la gestión del SMS.</t>
  </si>
  <si>
    <t>El ejecutivo responsable tiene control de los recursos.</t>
  </si>
  <si>
    <t>El ejecutivo responsable se asegura de que el SMS cuente con los recursos adecuados, se implemente y se mantenga, y tiene la autoridad para detener la operación si existe un nivel inaceptable de riesgo para la seguridad operacional. 
El ejecutivo responsable es plenamente consciente de sus funciones y responsabilidades en materia del SMS.
El ejecutivo responsable es accesible al personal de la organización.</t>
  </si>
  <si>
    <t>El ejecutivo responsable se asegura de que el rendimiento del SMS sea supervisado, revisado y mejorado.</t>
  </si>
  <si>
    <t>- Preguntar a los gerentes y al personal sobre sus funciones y responsabilidades.
- Confirmar que los altos directivos son conscientes del rendimiento de la organización en materia de seguridad operacional y de sus riesgos más significativos. 
- Evidencia de que los gerentes tienen objetivos de rendimiento relacionados con la seguridad operacional. 
- Buscar la participación activa del equipo directivo en el SMS.
- Evidencia de una adecuada mitigación de riesgos, acción y apropiación.
- Se definen y aplican los niveles de gestión autorizados para tomar decisiones sobre la aceptación de riesgos. 
- Compruebe si existen conflictos de intereses y si han sido identificados y gestionados.</t>
  </si>
  <si>
    <t>La obligación de rendición de cuentas, las autoridades y responsabilidades están claramente definidas y documentadas.</t>
  </si>
  <si>
    <t>Las personas tienen acceso a su responsabilidad en materia de seguridad operacional, autoridades y responsabilidades (por ejemplo, a través de descripciones de puestos de trabajo o de organigramas).</t>
  </si>
  <si>
    <t>Todos los miembros de la organización conocen y cumplen con sus responsabilidades, sus autoridades y obligaciones de rendición de cuentas en materia de seguridad, y se les anima a contribuir al SMS.</t>
  </si>
  <si>
    <t>El ejecutivo responsable y el equipo de la alta gerencia son conscientes de los riesgos a los que se enfrenta la organización, y los principios del SMS existen en toda la organización para que la seguridad operacional forme parte del lenguaje cotidiano.</t>
  </si>
  <si>
    <t>- Revisar el rol del gerente de seguridad operacional, incluyendo la credibilidad y el estatus.
- Revisar la capacitación que ha recibido el gerente de seguridad operacional.
- Evidencia de competencia mantenida. 
- Revisar cómo el gerente de seguridad operacional tiene acceso a la información sobre seguridad operacional interna y externa. 
- Revisar cómo se comunica y se relaciona el gerente de seguridad operacional con el personal operacional y la gerencia superior.
- Revisar la carga de trabajo/tiempo asignado al gerente de seguridad operacional para cumplir con su función.
- Comprobar que existen recursos suficientes para las actividades de SMS, tales como investigación de la seguridad operacional, análisis, auditoría, asistencia a reuniones sobre seguridad operacional y promoción.
- Revisión de los plazos de actuación y cierre de las notificaciones de seguridad operacional.
- Entrevistas con el ejecutivo responsable y el gerente de seguridad operacional.
- Comprobar si existen conflictos de intereses y si han sido identificados y gestionados.</t>
  </si>
  <si>
    <t>Se ha nombrado a un gerente de seguridad operacional responsable de la implementación y el mantenimiento del SMS, que depende directamente del ejecutivo responsable.</t>
  </si>
  <si>
    <t>El gerente de seguridad operacional es competente.
Se asignan tiempo y recursos suficientes para mantener el SMS.</t>
  </si>
  <si>
    <t>El gerente de seguridad operacional ha implementado y mantiene el SMS. El gerente de seguridad operacional está en comunicación regular con el ejecutivo responsable y se encarga de los problemas de seguridad operacional cuando es apropiado.
El personal de la organización tiene acceso al gerente de seguridad operacional.</t>
  </si>
  <si>
    <t>El gerente de seguridad operacional es competente para gestionar el SMS e identifica las mejoras de forma oportuna.
Existe una estrecha relación de trabajo con el ejecutivo responsable, y el gerente de seguridad operacional es considerado un asesor de confianza al que se le otorga la condición adecuada en la organización.</t>
  </si>
  <si>
    <t>- Revisar el comité de seguridad operacional, la estructura del mismo y los términos de referencia de cada comité/reunión.
- Revisar los niveles de asistencia a las reuniones.
- Revisar las actas de las reuniones y las acciones a tomar.
- Comprobar que los resultados se comunican al resto de la organización.
- La evidencia de los objetivos de seguridad operacional, el rendimiento en materia de seguridad operacional y el cumplimiento están siendo revisados y discutidos en las reuniones.
- Los participantes cuestionan lo que se presenta cuando hay poca evidencia. 
- La alta gerencia es consciente de los riesgos más significativos a los que se enfrenta la organización y del rendimiento general de la organización en materia de la seguridad operacional.</t>
  </si>
  <si>
    <t>La organización ha establecido comité(s) de seguridad operacional.</t>
  </si>
  <si>
    <t>La estructura y frecuencia de los comités de seguridad operacional respaldan las funciones de SMS en toda la organización.
El alcance de los comités de seguridad operacional incluye riesgos en la seguridad operacional, así como cuestiones de cumplimiento.
La asistencia del comité de seguridad operacional del más alto nivel incluye por lo menos al ejecutivo responsable y a los jefes de las áreas operacionales.</t>
  </si>
  <si>
    <t>Hay evidencia de reuniones que se llevan a cabo, detallando la asistencia, las discusiones y las acciones a tomar. 
El comité o comités de seguridad operacional supervisa(n) la eficacia del SMS y la función de supervisión del cumplimiento, revisando que haya recursos suficientes. 
Se están supervisando las acciones y se han establecido los objetivos de seguridad operacional y los SPI adecuados.</t>
  </si>
  <si>
    <t>Los comités de seguridad operacional incluyen a las principales partes interesadas. Los resultados de las reuniones son documentados y comunicados y cualquier acción es acordada, tomada y seguida de manera oportuna. Los objetivos y rendimiento en materia de seguridad operacional son revisados, y se toma las medidas apropiadas.</t>
  </si>
  <si>
    <t>- Revisar el plan de respuesta a emergencias.
- Revisar cómo se planifica la coordinación con otras organizaciones.
- Revisar cómo se distribuye el ERP y dónde se guardan las copias.
- Entrevistar al personal clave y comprobar que tiene acceso al ERP. 
- Comprobar que se han considerado diferentes tipos de emergencias previsibles.
- Revisar cuándo se revisó y probó el ERP por última vez y qué medidas se tomaron.</t>
  </si>
  <si>
    <t>Un ERP coordinado ha sido desarrollado y definido.</t>
  </si>
  <si>
    <t>El personal clave tiene fácil acceso a las partes relevantes del ERP en todo momento.
El ERP define los procedimientos, roles, responsabilidades y acciones de las distintas organizaciones y del personal clave.
Se definen la frecuencia y los métodos para probar el ERP.
La coordinación con otras organizaciones (incluidas las que no son de aviación) se define con los mecanismos adecuados.</t>
  </si>
  <si>
    <t>Se revisa el ERP y se prueba para asegurarse de que esté actualizado. Existen pruebas de coordinación con otras organizaciones, según proceda.</t>
  </si>
  <si>
    <t>Se analizan los resultados de la revisión y evaluación al ERP y se adopta medidas para mejorar su eficacia.</t>
  </si>
  <si>
    <t>- Revisar la documentación del SMS y los procedimientos de enmienda.
- Comprobar si hay referencias cruzadas a otros documentos y procedimientos.
- Verificar la disponibilidad de la documentación SMS para todo el personal.
- Comprobar que el personal sepa dónde encontrar la documentación relacionada con la seguridad operacional, incluidos los procedimientos adecuados para su función.
- Revisar la documentación de apoyo del SMS (registros de peligros, actas de reuniones, informes sobre el desempeño de la seguridad operacional, evaluaciones de riesgos, etc.).
- Comprobar cómo se almacenan los registros de la seguridad operacional y cómo se controlan las versiones.
- Verificar que el personal apropiado esté al tanto de los procesos y procedimientos de control de registros.</t>
  </si>
  <si>
    <t xml:space="preserve">La documentación del SMS incluye las políticas y procesos que describen el SMS y los procesos de la organización. La documentación SMS define los productos SMS y los registros de las actividades SMS que se almacenarán.
Se identifica los registros que deben almacenarse, el período de almacenamiento y la ubicación.
</t>
  </si>
  <si>
    <t>La documentación SMS está fácilmente disponible para todo el personal pertinente.
La documentación SMS es comprensible.
La documentación SMS es coherente con otros sistemas de gestión interna y representativa de los procesos reales existentes.
Se han definido normas de protección de datos y de confidencialidad.</t>
  </si>
  <si>
    <t>Se gestionan los cambios en la documentación SMS.
Todos están familiarizados con las partes relevantes de la documentación SMS, y las siguen.
Las actividades SMS son almacenadas adecuadamente y se comprueba que son completas y coherentes con las normas de protección de datos y de control de la confidencialidad.</t>
  </si>
  <si>
    <t>La documentación SMS es revisada de forma proactiva para mejorarla.
Los registros SMS se utilizan rutinariamente como datos para efectuar tareas relacionadas con la gestión de la seguridad operacional y la mejora continua del SMS.</t>
  </si>
  <si>
    <t>- Revisar el programa de instrucción en SMS, incluyendo el contenido del curso y el método de entrega.
- Comprobar los registros de instrucción en relación con el programa de instrucción.
- Revisar cómo se está evaluando y manteniendo la competencia de los instructores.
- La instrucción considera la retroalimentación de sucesos externos, informes de investigación, reuniones de seguridad operacional, informes de riesgos, auditorías, análisis de datos de seguridad operacional, formación, evaluaciones de cursos, etc. 
- Revisar cómo se evalúa la instrucción del personal nuevo y para los cambios de puesto.
- Revisar cualquier evaluación de la instrucción.
- Comprobar que la instrucción incluye factores humanos y organizacionales.
- Consultar al personal sobre su propia comprensión de su papel en el SMS de la organización y sus funciones de seguridad operacional. 
- Verificar que todo el personal esté informado sobre su cumplimiento.</t>
  </si>
  <si>
    <t>Existe un programa de instrucción SMS que incluye instrucción inicial y periódica.</t>
  </si>
  <si>
    <t>La instrucción cubre las tareas individuales de seguridad operacional (incluyendo roles, responsabilidades y obligaciones de rendición de cuentas) y cómo funciona el SMS de la organización.
El material y la metodología de la capacitación se adaptan a la audiencia e incluyen factores humanos.
Se identifica a todo el personal que requiere instrucción.</t>
  </si>
  <si>
    <t>El programa de instrucción SMS está impartiendo la instrucción adecuada a los diferentes miembros del personal de la organización y está siendo impartido por personal competente.</t>
  </si>
  <si>
    <t>La instrucción SMS se evalúa en todos sus aspectos (objetivos de aprendizaje, contenido, métodos y estilos de enseñanza, pruebas, etc.) y está vinculada a la evaluación de competencias.
La instrucción es revisada rutinariamente para tener en cuenta los comentarios de diferentes fuentes.</t>
  </si>
  <si>
    <t>- Revisar cómo se lleva a cabo la evaluación de competencias en la contratación inicial y de forma recurrente.
- Comprobar que incluye las funciones y responsabilidades en la seguridad operacional, así como la gestión del cumplimiento.</t>
  </si>
  <si>
    <t>Se define un marco de competencias para todo el personal, incluidos los instructores.</t>
  </si>
  <si>
    <t>Existe un proceso para evaluar periódicamente la competencia real del personal en relación al marco de trabajo.</t>
  </si>
  <si>
    <t>Hay pruebas de que el proceso se está utilizando y registrando.</t>
  </si>
  <si>
    <t>El programa y proceso de evaluación de competencias se revisa y mejora de forma rutinaria.
La evaluación de las competencias adopta las medidas correctivas adecuadas cuando es necesario y se incorpora al programa de instrucción.</t>
  </si>
  <si>
    <t>- Revisar las fuentes de información utilizadas para la comunicación en materia de seguridad operacional.
- Revisar los métodos utilizados para comunicar información sobre seguridad operacional (por ejemplo, reuniones, presentaciones, correos electrónicos, acceso al sitio web, boletines, carteles, etc.).
- Evaluar si el medio de comunicación es apropiado. 
- Se revisan la eficacia de los medios de comunicación en materia de seguridad operacional y el material utilizado para actualizar la formación pertinente.
- Se están comunicando los eventos significativos, los cambios y los resultados de la investigación.
- Comprobar la accesibilidad a la información sobre seguridad operacional. 
- Consultar con el personal sobre cualquier comunicación reciente en materia de seguridad operacional.
- Revisar si la información de los sucesos se comunica oportunamente a todo el personal pertinente (interno y externo) y si ha sido debidamente desidentificado.</t>
  </si>
  <si>
    <t>Existe un proceso para comunicar información crítica sobre la seguridad operacional.</t>
  </si>
  <si>
    <t>El proceso determinó qué, cuándo y cómo debe comunicarse la información sobre la seguridad operacional.
El proceso incluye, en su caso, a las organizaciones y al personal contratado.
Los medios de comunicación se adaptan al público y al significado de lo que se está comunicando.</t>
  </si>
  <si>
    <t>La información crítica sobre la seguridad operacional se identifica y se comunica en toda la organización a todo el personal, según proceda, incluidas las organizaciones contratadas y el personal, cuando proceda.</t>
  </si>
  <si>
    <t xml:space="preserve">La organización analiza y comunica la información crítica sobre la seguridad operacional de manera efectiva, a través de una variedad de métodos apropiados para maximizar su comprensión.
La comunicación de la seguridad operacional se evalúa para determinar cómo se está utilizando y entendiendo, para mejorarla cuando sea necesario.
</t>
  </si>
  <si>
    <t>- Revisar cómo se han documentado las interfaces. Puede incluirse en una descripción del sistema.
- Prueba de ello:
o Se identifican los temas críticos de la seguridad operacional, las áreas y los peligros asociados;
o Los incidentes en la seguridad operacional están siendo notificados y abordados;
o Las medidas de control de riesgos son aplicadas y revisadas regularmente; y
o Las interfaces se revisan periódicamente. 
- Se organiza sesiones de instrucción y promoción de la seguridad operacional con las organizaciones externas pertinentes. 
- Las organizaciones externas participan en actividades SMS y comparten información sobre seguridad operacional.
- Comprobar las interfaces identificadas (por ejemplo, interfaces con aeródromos, aerolíneas, control de tráfico aéreo (ATC), organizaciones de instrucción, organizaciones contratadas y el Estado).</t>
  </si>
  <si>
    <t>Se contemplan todas las interfaces relevantes.
La forma en que se gestionan las interfaces es apropiada para la criticidad en términos de seguridad operacional.
Se definen los medios para comunicar la información sobre seguridad operacional.</t>
  </si>
  <si>
    <t>La organización está gestionando las interfaces a través de la identificación de peligros y la gestión de riesgos.
Existe una actividad de aseguramiento para evaluar las mitigaciones de riesgo que están siendo entregadas por organizaciones externas.</t>
  </si>
  <si>
    <t>La organización tiene un buen conocimiento de la gestión de la interfaz y existen pruebas de que se están identificando los riesgos de la interfaz y se está actuando en consecuencia. 
Las organizaciones que interactúan entre sí comparten información sobre seguridad operacional y toman medidas cuando es necesario.</t>
  </si>
  <si>
    <t>Peso</t>
  </si>
  <si>
    <t>Resultado</t>
  </si>
  <si>
    <t>Orientación</t>
  </si>
  <si>
    <t>Que buscar</t>
  </si>
  <si>
    <t>Presente (P)</t>
  </si>
  <si>
    <t>Adecuado (S)</t>
  </si>
  <si>
    <t>Operativo (O)</t>
  </si>
  <si>
    <t>Eficaz (E)</t>
  </si>
  <si>
    <t>CONDICION</t>
  </si>
  <si>
    <t>Sum of Resultado</t>
  </si>
  <si>
    <t>Documentación del SMS (E1.5)</t>
  </si>
  <si>
    <t>Evaluación</t>
  </si>
  <si>
    <t>%</t>
  </si>
  <si>
    <t>N/A</t>
  </si>
  <si>
    <t>Implementación  %</t>
  </si>
  <si>
    <t>C1 - P</t>
  </si>
  <si>
    <t>C1 - S</t>
  </si>
  <si>
    <t>C2 - P</t>
  </si>
  <si>
    <t>C2 - S</t>
  </si>
  <si>
    <t>C3 - P</t>
  </si>
  <si>
    <t>C3 -S</t>
  </si>
  <si>
    <t>C4 - P</t>
  </si>
  <si>
    <t>C4 - S</t>
  </si>
  <si>
    <t>- Evaluar si los objetivos de seguridad operacional son adecuados y pertinentes.
- Se definen objetivos que conducirán a una mejora de los procesos, de los resultados y al desarrollo de una cultura positiva de seguridad operacional.
- Se están midiendo los objetivos de seguridad operacional para supervisar los logros a través de los SPI y los SPT.G31
- Evaluar si los objetivos de seguridad operacional han tenido en cuenta los objetivos estatales en materia de seguridad operacional del SSP.</t>
  </si>
  <si>
    <t xml:space="preserve">
</t>
  </si>
  <si>
    <t xml:space="preserve">1.1.1            </t>
  </si>
  <si>
    <t xml:space="preserve">1.1.2 </t>
  </si>
  <si>
    <t xml:space="preserve">1.1.3 </t>
  </si>
  <si>
    <t xml:space="preserve">1.1.4 </t>
  </si>
  <si>
    <t xml:space="preserve">1.1.6 </t>
  </si>
  <si>
    <t xml:space="preserve">1.2.2 </t>
  </si>
  <si>
    <t xml:space="preserve">1.2.3 </t>
  </si>
  <si>
    <t xml:space="preserve">1.2.4 </t>
  </si>
  <si>
    <t xml:space="preserve">2.1.1 </t>
  </si>
  <si>
    <t xml:space="preserve">2.1.2 </t>
  </si>
  <si>
    <t xml:space="preserve">2.1.3 </t>
  </si>
  <si>
    <t xml:space="preserve">2.1.4 </t>
  </si>
  <si>
    <t xml:space="preserve">2.1.5 </t>
  </si>
  <si>
    <t xml:space="preserve">2.1.6 </t>
  </si>
  <si>
    <t xml:space="preserve">2.1.7 </t>
  </si>
  <si>
    <t xml:space="preserve">2.2.1 </t>
  </si>
  <si>
    <t xml:space="preserve">2.2.2 </t>
  </si>
  <si>
    <t xml:space="preserve">2.3.1 </t>
  </si>
  <si>
    <t xml:space="preserve">3.1.1 </t>
  </si>
  <si>
    <t xml:space="preserve">3.1.2 </t>
  </si>
  <si>
    <t xml:space="preserve">3.1.3 </t>
  </si>
  <si>
    <t xml:space="preserve">3.1.4 </t>
  </si>
  <si>
    <t xml:space="preserve">3.1.5 </t>
  </si>
  <si>
    <t xml:space="preserve">3.1.6 </t>
  </si>
  <si>
    <t xml:space="preserve">3.1.7 </t>
  </si>
  <si>
    <t xml:space="preserve">3.1.8 </t>
  </si>
  <si>
    <t xml:space="preserve">3.2.1 </t>
  </si>
  <si>
    <t xml:space="preserve">3.2.2 </t>
  </si>
  <si>
    <t xml:space="preserve">3.2.3 </t>
  </si>
  <si>
    <t xml:space="preserve">3.3.1 </t>
  </si>
  <si>
    <t xml:space="preserve">3.3.2 </t>
  </si>
  <si>
    <t xml:space="preserve">3.3.3 </t>
  </si>
  <si>
    <t xml:space="preserve">3.4.1 </t>
  </si>
  <si>
    <t xml:space="preserve">3.4.2 </t>
  </si>
  <si>
    <t xml:space="preserve">3.5.1 </t>
  </si>
  <si>
    <t xml:space="preserve">3.5.2 </t>
  </si>
  <si>
    <t xml:space="preserve">4.1.1 </t>
  </si>
  <si>
    <t xml:space="preserve">4.1.2 </t>
  </si>
  <si>
    <t xml:space="preserve">4.1.3 </t>
  </si>
  <si>
    <t xml:space="preserve">4.1.4 </t>
  </si>
  <si>
    <t xml:space="preserve">4.1.5 </t>
  </si>
  <si>
    <t xml:space="preserve">4.2.1 </t>
  </si>
  <si>
    <t>Se define las responsabilidades del proceso de auditoría interna y existe una persona o grupo de personas con responsabilidades de auditoría interna con acceso directo al ejecutivo/ gerente responsable.</t>
  </si>
  <si>
    <t>Después de una auditoría, se realiza un análisis apropiado de los factores causales y se toman medidas correctivas/ preventivas.</t>
  </si>
  <si>
    <t>El ejecutivo/ gerente responsable es plenamente consciente de sus funciones y responsabilidades en materia del SMS con respecto a la política de seguridad operacional, los requisitos de seguridad operacional y la cultura de seguridad operacional de la organización.</t>
  </si>
  <si>
    <t>Se ha nombrado un gerente de seguridad operacional competente, responsable de la implementación y el mantenimiento del SMS, que depende directamente del ejecutivo/ gerente responsable.</t>
  </si>
  <si>
    <t>Grand Total</t>
  </si>
  <si>
    <t>HERRAMIENTA DE EVALUACION SMS</t>
  </si>
  <si>
    <t>219.105 (b) (1) (i)</t>
  </si>
  <si>
    <t>219.105 (b) (1) (ii)</t>
  </si>
  <si>
    <t>219.105 (b) (2)</t>
  </si>
  <si>
    <t>219.105 (c) (1) (i)</t>
  </si>
  <si>
    <t>219.105 (c) (1) (ii)</t>
  </si>
  <si>
    <t>219.105 (c) (2)</t>
  </si>
  <si>
    <t>219.105 (c) (3)</t>
  </si>
  <si>
    <t>219.105 (a) (1) (i) (B)</t>
  </si>
  <si>
    <t>219.105 (a) (1) (i) (E)</t>
  </si>
  <si>
    <t>219.105 (a) (1) (i) (D)</t>
  </si>
  <si>
    <t>219.105 (a) (1) (ii) (C)</t>
  </si>
  <si>
    <t>219.105 (a) (1) (i)</t>
  </si>
  <si>
    <t>219.105 (a) (1) (ii)</t>
  </si>
  <si>
    <t>219.105 (a) (2) (i)</t>
  </si>
  <si>
    <t>219.105 (a) (2) (ii)</t>
  </si>
  <si>
    <t>219.105 (a) (2) (iii)</t>
  </si>
  <si>
    <t>219.105 (a) (5) (i) (A)</t>
  </si>
  <si>
    <t>219.105 (a) (5) (ii)</t>
  </si>
  <si>
    <t>219.105 (d) (1) (i)</t>
  </si>
  <si>
    <t>219.105 (d) (1) (ii)</t>
  </si>
  <si>
    <t>219.105 (d) (2) (i) (A)</t>
  </si>
  <si>
    <t>219.105 (a) (3)
Directiva MAUT-1.0-22- 007 - Asuntos complementarios para implementación de SMS, #7.2</t>
  </si>
  <si>
    <t>219.105 (a) (1) (i) (B)
219.105 (a) (3)
Directiva MAUT-1.0-22- 007 - Asuntos complementarios para implementación de SMS, #7.1.2.1.</t>
  </si>
  <si>
    <t>219.105 (a) (3)
Directiva MAUT-1.0-22- 007 - Asuntos complementarios para implementación de SMS, #7.3 y 7.4</t>
  </si>
  <si>
    <t>219.105 (a) (4)
Directiva MAUT-1.0-22- 007 - Asuntos complementarios para implementación de SMS, #7.5</t>
  </si>
  <si>
    <t>MAUT-1.0-22- 007 - Asuntos complementarios para implementación de SMS, #7.8</t>
  </si>
  <si>
    <t>Reglamentos Aeronáuticos de Colombia y Directiva(s)</t>
  </si>
  <si>
    <t>Sec</t>
  </si>
  <si>
    <t>1.1</t>
  </si>
  <si>
    <t>1.2</t>
  </si>
  <si>
    <t>2.1</t>
  </si>
  <si>
    <t>2.2</t>
  </si>
  <si>
    <t>2.3</t>
  </si>
  <si>
    <t>3.1</t>
  </si>
  <si>
    <t>3.2</t>
  </si>
  <si>
    <t>3.3</t>
  </si>
  <si>
    <t>3.4</t>
  </si>
  <si>
    <t>3.5</t>
  </si>
  <si>
    <t>4.1</t>
  </si>
  <si>
    <t>4.2</t>
  </si>
  <si>
    <t>5.1</t>
  </si>
  <si>
    <t>Indicadores de cumplimiento y rendimiento</t>
  </si>
  <si>
    <t>FORMATO</t>
  </si>
  <si>
    <t>HERRAMIENTA DE EVALUACIÓN DE SMS (PEL-OPS-AIR-ANS-AGA)</t>
  </si>
  <si>
    <r>
      <t xml:space="preserve">Clave: </t>
    </r>
    <r>
      <rPr>
        <sz val="10"/>
        <rFont val="Arial"/>
        <family val="2"/>
      </rPr>
      <t>MAUT-3.0-12 - 097</t>
    </r>
  </si>
  <si>
    <r>
      <t xml:space="preserve">Versión: </t>
    </r>
    <r>
      <rPr>
        <sz val="10"/>
        <rFont val="Arial"/>
        <family val="2"/>
      </rPr>
      <t>01</t>
    </r>
  </si>
  <si>
    <r>
      <t xml:space="preserve">Fecha de aprobación: </t>
    </r>
    <r>
      <rPr>
        <sz val="10"/>
        <rFont val="Arial"/>
        <family val="2"/>
      </rPr>
      <t>12/08/2024</t>
    </r>
  </si>
  <si>
    <t>219.105 (a) (1) (ii) Directiva MAUT-1.0-22- 007 - Asuntos complementarios para implementación de SMS, #7.12</t>
  </si>
  <si>
    <t>Total general</t>
  </si>
  <si>
    <t>(Todas)</t>
  </si>
  <si>
    <t>Nombre de la Organización Evaluada:</t>
  </si>
  <si>
    <t>Hay criterios para evaluar el nivel de riesgo que la organización está dispuesta a aceptar, y las evaluaciones y clasificaciones de riesgos están debidamente justificadas.</t>
  </si>
  <si>
    <t>La política sobre seguridad operacional fomenta activamente las notificaciones sobre seguridad operacional.</t>
  </si>
  <si>
    <t>Secretaría de Autoridad Aeronáutica
- Aerocivil -</t>
  </si>
  <si>
    <t>Gestión de la interfaz (MAUT-1.0-22- 007 - Asuntos complementarios para implementación de SMS #7.8)</t>
  </si>
  <si>
    <t>Proveedor de servicio (nombre):</t>
  </si>
  <si>
    <t>Identificación del Proveedor de servicio (Nit):</t>
  </si>
  <si>
    <t>formato: dd/mm/aaaa</t>
  </si>
  <si>
    <t>1. Proceso de certificación</t>
  </si>
  <si>
    <t>2. Proceso de vigilancia</t>
  </si>
  <si>
    <t>3. Descripción del sistema</t>
  </si>
  <si>
    <t>4. Auto-evaluación</t>
  </si>
  <si>
    <t>5. Auditoria (interna o externa)</t>
  </si>
  <si>
    <t>Referencia(s) código de aprobación/certificación (CDO/CDF/etc.):</t>
  </si>
  <si>
    <t>Fecha de la última Revisión del SMS:</t>
  </si>
  <si>
    <t>Dependencia a la que pertenece el Inspector de la (AAC):</t>
  </si>
  <si>
    <t>Inspector(es) Principal(es) (nombre completo):</t>
  </si>
  <si>
    <t>Grupo Inspección de Operaciones</t>
  </si>
  <si>
    <t>Grupo Licencias Aeronáiticas</t>
  </si>
  <si>
    <t>Grupo Inspección de Aeronavegabilidad</t>
  </si>
  <si>
    <t>Dirección Autoridad Servicios de Navegación Aérea</t>
  </si>
  <si>
    <t>Dirección Autoridad Servicios Aeroportuarios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</si>
</sst>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indexed="81"/>
      <name val="Tahoma"/>
      <family val="2"/>
    </font>
    <font>
      <b/>
      <sz val="9"/>
      <color indexed="81"/>
      <name val="Tahoma"/>
      <family val="2"/>
    </font>
    <font>
      <b/>
      <sz val="11"/>
      <name val="Calibri"/>
      <family val="2"/>
      <scheme val="minor"/>
    </font>
    <font>
      <b/>
      <sz val="20"/>
      <color theme="0"/>
      <name val="Calibri"/>
      <family val="2"/>
      <scheme val="minor"/>
    </font>
    <font>
      <b/>
      <sz val="20"/>
      <name val="Calibri"/>
      <family val="2"/>
      <scheme val="minor"/>
    </font>
    <font>
      <b/>
      <sz val="16"/>
      <color theme="1"/>
      <name val="Calibri"/>
      <family val="2"/>
      <scheme val="minor"/>
    </font>
    <font>
      <b/>
      <sz val="20"/>
      <color theme="1"/>
      <name val="Calibri"/>
      <family val="2"/>
      <scheme val="minor"/>
    </font>
    <font>
      <sz val="16"/>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4"/>
      <color theme="0"/>
      <name val="Arial"/>
      <family val="2"/>
    </font>
    <font>
      <sz val="18"/>
      <color theme="1"/>
      <name val="Calibri"/>
      <family val="2"/>
      <scheme val="minor"/>
    </font>
    <font>
      <b/>
      <sz val="16"/>
      <color rgb="FF00B0F0"/>
      <name val="Calibri"/>
      <family val="2"/>
      <scheme val="minor"/>
    </font>
    <font>
      <i/>
      <sz val="14"/>
      <color theme="0" tint="-0.499984740745262"/>
      <name val="Calibri"/>
      <family val="2"/>
      <scheme val="minor"/>
    </font>
    <font>
      <sz val="10"/>
      <color theme="8"/>
      <name val="Calibri"/>
      <family val="2"/>
      <scheme val="minor"/>
    </font>
    <font>
      <sz val="10"/>
      <color theme="1"/>
      <name val="Calibri"/>
      <family val="2"/>
      <scheme val="minor"/>
    </font>
    <font>
      <sz val="10"/>
      <color theme="0"/>
      <name val="Calibri"/>
      <family val="2"/>
      <scheme val="minor"/>
    </font>
    <font>
      <b/>
      <sz val="10"/>
      <name val="Arial"/>
      <family val="2"/>
    </font>
    <font>
      <b/>
      <sz val="12"/>
      <name val="Arial"/>
      <family val="2"/>
    </font>
    <font>
      <sz val="10"/>
      <name val="Arial"/>
      <family val="2"/>
    </font>
    <font>
      <b/>
      <sz val="11"/>
      <color theme="1"/>
      <name val="Arial"/>
      <family val="2"/>
    </font>
    <font>
      <sz val="11"/>
      <color theme="1"/>
      <name val="Arial"/>
      <family val="2"/>
    </font>
    <font>
      <sz val="12"/>
      <color theme="1"/>
      <name val="Arial"/>
      <family val="2"/>
    </font>
    <font>
      <b/>
      <sz val="11"/>
      <name val="Arial"/>
      <family val="2"/>
    </font>
    <font>
      <b/>
      <sz val="11"/>
      <color theme="0"/>
      <name val="Arial"/>
      <family val="2"/>
    </font>
    <font>
      <b/>
      <sz val="18"/>
      <color theme="0"/>
      <name val="Arial"/>
      <family val="2"/>
    </font>
    <font>
      <sz val="12"/>
      <color indexed="81"/>
      <name val="Tahoma"/>
      <family val="2"/>
    </font>
    <font>
      <sz val="14"/>
      <color indexed="81"/>
      <name val="Tahoma"/>
      <family val="2"/>
    </font>
  </fonts>
  <fills count="21">
    <fill>
      <patternFill patternType="none"/>
    </fill>
    <fill>
      <patternFill patternType="gray125"/>
    </fill>
    <fill>
      <patternFill patternType="solid">
        <fgColor rgb="FF7030A0"/>
        <bgColor indexed="64"/>
      </patternFill>
    </fill>
    <fill>
      <patternFill patternType="solid">
        <fgColor theme="7"/>
        <bgColor indexed="64"/>
      </patternFill>
    </fill>
    <fill>
      <patternFill patternType="solid">
        <fgColor theme="8"/>
        <bgColor indexed="64"/>
      </patternFill>
    </fill>
    <fill>
      <patternFill patternType="solid">
        <fgColor rgb="FFFF0000"/>
        <bgColor indexed="64"/>
      </patternFill>
    </fill>
    <fill>
      <patternFill patternType="solid">
        <fgColor theme="0" tint="-0.499984740745262"/>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249977111117893"/>
        <bgColor indexed="64"/>
      </patternFill>
    </fill>
    <fill>
      <patternFill patternType="solid">
        <fgColor rgb="FFE3E1E1"/>
        <bgColor indexed="64"/>
      </patternFill>
    </fill>
    <fill>
      <patternFill patternType="solid">
        <fgColor rgb="FF0070C0"/>
        <bgColor indexed="64"/>
      </patternFill>
    </fill>
    <fill>
      <patternFill patternType="solid">
        <fgColor theme="0"/>
        <bgColor indexed="64"/>
      </patternFill>
    </fill>
    <fill>
      <patternFill patternType="solid">
        <fgColor rgb="FFE6E6E6"/>
        <bgColor indexed="64"/>
      </patternFill>
    </fill>
    <fill>
      <patternFill patternType="solid">
        <fgColor theme="8" tint="0.59999389629810485"/>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3366FF"/>
      </left>
      <right style="thin">
        <color rgb="FF3366FF"/>
      </right>
      <top style="thin">
        <color rgb="FF3366FF"/>
      </top>
      <bottom style="thin">
        <color rgb="FF3366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161">
    <xf numFmtId="0" fontId="0" fillId="0" borderId="0" xfId="0"/>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center" vertical="top" wrapText="1"/>
    </xf>
    <xf numFmtId="49"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2" fillId="3" borderId="0" xfId="0" applyFont="1" applyFill="1" applyAlignment="1">
      <alignment horizontal="center" vertical="center"/>
    </xf>
    <xf numFmtId="0" fontId="1" fillId="4" borderId="0" xfId="0" applyFont="1" applyFill="1" applyAlignment="1">
      <alignment horizontal="center" vertical="top"/>
    </xf>
    <xf numFmtId="49" fontId="0" fillId="0" borderId="0" xfId="0" applyNumberFormat="1" applyAlignment="1">
      <alignment horizontal="left" vertical="top" wrapText="1"/>
    </xf>
    <xf numFmtId="0" fontId="0" fillId="0" borderId="0" xfId="0" applyAlignment="1">
      <alignment horizontal="left" vertical="top"/>
    </xf>
    <xf numFmtId="0" fontId="3" fillId="4" borderId="0" xfId="0" applyFont="1" applyFill="1" applyAlignment="1">
      <alignment horizontal="center" vertical="top"/>
    </xf>
    <xf numFmtId="0" fontId="1" fillId="4" borderId="0" xfId="0" applyFont="1" applyFill="1" applyAlignment="1">
      <alignment horizontal="center" vertical="top" wrapText="1"/>
    </xf>
    <xf numFmtId="49" fontId="0" fillId="0" borderId="0" xfId="0" applyNumberFormat="1" applyAlignment="1">
      <alignment horizontal="left" vertical="top"/>
    </xf>
    <xf numFmtId="0" fontId="1" fillId="5" borderId="0" xfId="0" applyFont="1" applyFill="1" applyAlignment="1">
      <alignment horizontal="center" vertical="center"/>
    </xf>
    <xf numFmtId="0" fontId="2" fillId="8" borderId="0" xfId="0" applyFont="1" applyFill="1" applyAlignment="1">
      <alignment horizontal="center" vertical="center"/>
    </xf>
    <xf numFmtId="0" fontId="2" fillId="9" borderId="0" xfId="0" applyFont="1" applyFill="1" applyAlignment="1">
      <alignment horizontal="center" vertical="center"/>
    </xf>
    <xf numFmtId="0" fontId="7" fillId="5" borderId="0" xfId="0" applyFont="1" applyFill="1" applyAlignment="1">
      <alignment horizontal="center" vertical="top"/>
    </xf>
    <xf numFmtId="0" fontId="8" fillId="7" borderId="0" xfId="0" applyFont="1" applyFill="1" applyAlignment="1">
      <alignment horizontal="center" vertical="top"/>
    </xf>
    <xf numFmtId="0" fontId="8" fillId="8" borderId="0" xfId="0" applyFont="1" applyFill="1" applyAlignment="1">
      <alignment horizontal="center" vertical="top"/>
    </xf>
    <xf numFmtId="0" fontId="7" fillId="9" borderId="0" xfId="0" applyFont="1" applyFill="1" applyAlignment="1">
      <alignment horizontal="center" vertical="top"/>
    </xf>
    <xf numFmtId="0" fontId="1" fillId="6" borderId="0" xfId="0" applyFont="1" applyFill="1" applyAlignment="1">
      <alignment horizontal="center" vertical="top"/>
    </xf>
    <xf numFmtId="0" fontId="9" fillId="0" borderId="0" xfId="0" applyFont="1" applyAlignment="1">
      <alignment horizontal="right" vertical="top" wrapText="1"/>
    </xf>
    <xf numFmtId="0" fontId="12" fillId="12" borderId="0" xfId="0" applyFont="1" applyFill="1" applyAlignment="1">
      <alignment horizontal="right" vertical="center" wrapText="1"/>
    </xf>
    <xf numFmtId="0" fontId="9" fillId="11" borderId="0" xfId="0" applyFont="1" applyFill="1" applyAlignment="1">
      <alignment horizontal="right" vertical="top" wrapText="1"/>
    </xf>
    <xf numFmtId="0" fontId="11" fillId="10" borderId="0" xfId="0" applyFont="1" applyFill="1" applyAlignment="1">
      <alignment horizontal="center" vertical="top"/>
    </xf>
    <xf numFmtId="0" fontId="9" fillId="14" borderId="0" xfId="0" applyFont="1" applyFill="1" applyAlignment="1">
      <alignment horizontal="center" vertical="top"/>
    </xf>
    <xf numFmtId="0" fontId="11" fillId="0" borderId="0" xfId="0" applyFont="1" applyAlignment="1">
      <alignment horizontal="center" vertical="top"/>
    </xf>
    <xf numFmtId="0" fontId="0" fillId="8" borderId="0" xfId="0" applyFill="1" applyAlignment="1">
      <alignment horizontal="center" vertical="top"/>
    </xf>
    <xf numFmtId="0" fontId="0" fillId="0" borderId="0" xfId="0" pivotButton="1"/>
    <xf numFmtId="0" fontId="13" fillId="12" borderId="0" xfId="0" applyFont="1" applyFill="1" applyAlignment="1">
      <alignment horizontal="right" vertical="center" wrapText="1"/>
    </xf>
    <xf numFmtId="2" fontId="9" fillId="14" borderId="0" xfId="0" applyNumberFormat="1" applyFont="1" applyFill="1" applyAlignment="1">
      <alignment horizontal="center" vertical="top"/>
    </xf>
    <xf numFmtId="0" fontId="15" fillId="0" borderId="0" xfId="0" applyFont="1" applyAlignment="1">
      <alignment horizontal="center" vertical="top" wrapText="1"/>
    </xf>
    <xf numFmtId="0" fontId="17" fillId="0" borderId="0" xfId="0" applyFont="1" applyAlignment="1">
      <alignment horizontal="center" vertical="top"/>
    </xf>
    <xf numFmtId="0" fontId="0" fillId="0" borderId="12" xfId="0" applyBorder="1" applyAlignment="1">
      <alignment horizontal="center" vertical="top"/>
    </xf>
    <xf numFmtId="0" fontId="0" fillId="0" borderId="12" xfId="0" applyBorder="1" applyAlignment="1">
      <alignment horizontal="center" vertical="top" wrapText="1"/>
    </xf>
    <xf numFmtId="0" fontId="1" fillId="4"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5" fillId="0" borderId="12" xfId="0" applyFont="1" applyBorder="1" applyAlignment="1" applyProtection="1">
      <alignment horizontal="center" vertical="center"/>
      <protection locked="0"/>
    </xf>
    <xf numFmtId="0" fontId="14" fillId="0" borderId="12" xfId="0" applyFont="1" applyBorder="1" applyAlignment="1">
      <alignment horizontal="center" vertical="center"/>
    </xf>
    <xf numFmtId="0" fontId="9" fillId="0" borderId="0" xfId="0" applyFont="1" applyAlignment="1">
      <alignment horizontal="center" vertical="top"/>
    </xf>
    <xf numFmtId="0" fontId="10" fillId="0" borderId="0" xfId="0" applyFont="1" applyAlignment="1">
      <alignment horizontal="center" vertical="top"/>
    </xf>
    <xf numFmtId="0" fontId="18" fillId="14" borderId="0" xfId="0" applyFont="1" applyFill="1" applyAlignment="1">
      <alignment horizontal="center" vertical="top"/>
    </xf>
    <xf numFmtId="0" fontId="14" fillId="0" borderId="12" xfId="0" applyFont="1" applyBorder="1" applyAlignment="1" applyProtection="1">
      <alignment horizontal="left" vertical="top"/>
      <protection locked="0"/>
    </xf>
    <xf numFmtId="0" fontId="1" fillId="6" borderId="12" xfId="0" applyFont="1" applyFill="1" applyBorder="1" applyAlignment="1">
      <alignment horizontal="center" vertical="center"/>
    </xf>
    <xf numFmtId="2" fontId="10" fillId="13" borderId="0" xfId="0" applyNumberFormat="1" applyFont="1" applyFill="1" applyAlignment="1">
      <alignment horizontal="center" vertical="top"/>
    </xf>
    <xf numFmtId="10" fontId="14" fillId="0" borderId="12" xfId="0" applyNumberFormat="1" applyFont="1" applyBorder="1" applyAlignment="1">
      <alignment horizontal="center" vertical="center"/>
    </xf>
    <xf numFmtId="2" fontId="10" fillId="0" borderId="0" xfId="0" applyNumberFormat="1" applyFont="1" applyAlignment="1">
      <alignment horizontal="center" vertical="top"/>
    </xf>
    <xf numFmtId="10" fontId="9" fillId="14" borderId="0" xfId="0" applyNumberFormat="1" applyFont="1" applyFill="1" applyAlignment="1">
      <alignment horizontal="center" vertical="top"/>
    </xf>
    <xf numFmtId="0" fontId="0" fillId="0" borderId="0" xfId="0" applyAlignment="1">
      <alignment horizontal="right" vertical="top" wrapText="1"/>
    </xf>
    <xf numFmtId="10" fontId="0" fillId="0" borderId="0" xfId="0" applyNumberFormat="1" applyAlignment="1">
      <alignment horizontal="center" vertical="top"/>
    </xf>
    <xf numFmtId="0" fontId="0" fillId="0" borderId="0" xfId="0" applyAlignment="1">
      <alignment wrapText="1"/>
    </xf>
    <xf numFmtId="10" fontId="0" fillId="0" borderId="0" xfId="0" applyNumberFormat="1" applyAlignment="1">
      <alignment horizontal="center" vertical="center"/>
    </xf>
    <xf numFmtId="0" fontId="22" fillId="17" borderId="0" xfId="0" applyFont="1" applyFill="1"/>
    <xf numFmtId="0" fontId="22" fillId="17" borderId="0" xfId="0" applyFont="1" applyFill="1" applyAlignment="1">
      <alignment horizontal="right" wrapText="1"/>
    </xf>
    <xf numFmtId="0" fontId="21" fillId="0" borderId="0" xfId="0" applyFont="1" applyAlignment="1">
      <alignment horizontal="left"/>
    </xf>
    <xf numFmtId="10" fontId="21" fillId="0" borderId="0" xfId="0" applyNumberFormat="1" applyFont="1" applyAlignment="1">
      <alignment wrapText="1"/>
    </xf>
    <xf numFmtId="0" fontId="20" fillId="0" borderId="13" xfId="0" pivotButton="1" applyFont="1" applyBorder="1"/>
    <xf numFmtId="0" fontId="21" fillId="0" borderId="13" xfId="0" applyFont="1" applyBorder="1" applyAlignment="1">
      <alignment wrapText="1"/>
    </xf>
    <xf numFmtId="0" fontId="21" fillId="0" borderId="13" xfId="0" pivotButton="1" applyFont="1" applyBorder="1"/>
    <xf numFmtId="0" fontId="21" fillId="0" borderId="13" xfId="0" applyFont="1" applyBorder="1"/>
    <xf numFmtId="0" fontId="20" fillId="0" borderId="13" xfId="0" pivotButton="1" applyFont="1" applyBorder="1" applyAlignment="1">
      <alignment wrapText="1"/>
    </xf>
    <xf numFmtId="0" fontId="21" fillId="0" borderId="13" xfId="0" pivotButton="1" applyFont="1" applyBorder="1" applyAlignment="1">
      <alignment wrapText="1"/>
    </xf>
    <xf numFmtId="0" fontId="21" fillId="0" borderId="13" xfId="0" applyFont="1" applyBorder="1" applyAlignment="1">
      <alignment horizontal="center" vertical="top"/>
    </xf>
    <xf numFmtId="0" fontId="20" fillId="0" borderId="13" xfId="0" pivotButton="1" applyFont="1" applyBorder="1" applyAlignment="1">
      <alignment vertical="top" wrapText="1"/>
    </xf>
    <xf numFmtId="0" fontId="21" fillId="0" borderId="13" xfId="0" pivotButton="1" applyFont="1" applyBorder="1" applyAlignment="1">
      <alignment vertical="top" wrapText="1"/>
    </xf>
    <xf numFmtId="0" fontId="21" fillId="0" borderId="13" xfId="0" applyFont="1" applyBorder="1" applyAlignment="1">
      <alignment vertical="top" wrapText="1"/>
    </xf>
    <xf numFmtId="0" fontId="0" fillId="0" borderId="0" xfId="0" applyAlignment="1">
      <alignment vertical="top" wrapText="1"/>
    </xf>
    <xf numFmtId="0" fontId="0" fillId="0" borderId="0" xfId="0" applyNumberFormat="1"/>
    <xf numFmtId="0" fontId="21" fillId="0" borderId="13" xfId="0" applyNumberFormat="1" applyFont="1" applyBorder="1" applyAlignment="1">
      <alignment wrapText="1"/>
    </xf>
    <xf numFmtId="0" fontId="21" fillId="0" borderId="13" xfId="0" applyNumberFormat="1" applyFont="1" applyBorder="1" applyAlignment="1">
      <alignment horizontal="center" vertical="top"/>
    </xf>
    <xf numFmtId="49" fontId="0" fillId="0" borderId="12" xfId="0" applyNumberFormat="1" applyBorder="1" applyAlignment="1">
      <alignment horizontal="left" vertical="top" wrapText="1"/>
    </xf>
    <xf numFmtId="0" fontId="0" fillId="0" borderId="12" xfId="0" applyBorder="1" applyAlignment="1">
      <alignment horizontal="left" vertical="top" wrapText="1"/>
    </xf>
    <xf numFmtId="0" fontId="0" fillId="0" borderId="12" xfId="0" applyFont="1" applyBorder="1" applyAlignment="1">
      <alignment horizontal="left" vertical="top" wrapText="1"/>
    </xf>
    <xf numFmtId="0" fontId="0" fillId="0" borderId="0" xfId="0" applyFont="1" applyAlignment="1">
      <alignment horizontal="center" vertical="top"/>
    </xf>
    <xf numFmtId="10" fontId="0" fillId="0" borderId="0" xfId="0" applyNumberFormat="1" applyFont="1" applyAlignment="1">
      <alignment horizontal="center" vertical="top"/>
    </xf>
    <xf numFmtId="49" fontId="1" fillId="2" borderId="12" xfId="0" applyNumberFormat="1" applyFont="1" applyFill="1" applyBorder="1" applyAlignment="1">
      <alignment horizontal="center" vertical="center"/>
    </xf>
    <xf numFmtId="0" fontId="1" fillId="4" borderId="16" xfId="0" applyFont="1" applyFill="1" applyBorder="1" applyAlignment="1">
      <alignment horizontal="center" vertical="center" wrapText="1"/>
    </xf>
    <xf numFmtId="0" fontId="1" fillId="4" borderId="16" xfId="0" applyFont="1" applyFill="1" applyBorder="1" applyAlignment="1">
      <alignment horizontal="center" vertical="center"/>
    </xf>
    <xf numFmtId="49" fontId="30" fillId="2" borderId="12" xfId="0" applyNumberFormat="1" applyFont="1" applyFill="1" applyBorder="1" applyAlignment="1">
      <alignment horizontal="center" vertical="center"/>
    </xf>
    <xf numFmtId="0" fontId="27" fillId="0" borderId="0" xfId="0" applyFont="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6" fillId="20" borderId="17" xfId="0" applyFont="1" applyFill="1" applyBorder="1" applyAlignment="1">
      <alignment horizontal="right" vertical="center" wrapText="1"/>
    </xf>
    <xf numFmtId="0" fontId="27" fillId="20" borderId="19" xfId="0" applyFont="1" applyFill="1" applyBorder="1" applyAlignment="1">
      <alignment horizontal="center" vertical="center" wrapText="1"/>
    </xf>
    <xf numFmtId="0" fontId="1" fillId="4" borderId="12" xfId="0" applyFont="1" applyFill="1" applyBorder="1" applyAlignment="1">
      <alignment horizontal="center" vertical="center"/>
    </xf>
    <xf numFmtId="0" fontId="3" fillId="4" borderId="12" xfId="0" applyFont="1" applyFill="1" applyBorder="1" applyAlignment="1">
      <alignment horizontal="center" vertical="center"/>
    </xf>
    <xf numFmtId="0" fontId="0" fillId="0" borderId="0" xfId="0" applyProtection="1">
      <protection locked="0"/>
    </xf>
    <xf numFmtId="0" fontId="21" fillId="0" borderId="13" xfId="0" applyFont="1" applyBorder="1" applyAlignment="1" applyProtection="1">
      <alignment horizontal="center" vertical="top"/>
      <protection locked="0"/>
    </xf>
    <xf numFmtId="0" fontId="21" fillId="0" borderId="13" xfId="0" applyNumberFormat="1" applyFont="1" applyBorder="1" applyAlignment="1" applyProtection="1">
      <alignment horizontal="center" vertical="top"/>
      <protection locked="0"/>
    </xf>
    <xf numFmtId="0" fontId="11" fillId="0" borderId="0" xfId="0" applyFont="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2" fillId="0" borderId="4" xfId="0" applyFont="1"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2" fillId="0" borderId="0" xfId="0" applyFont="1" applyBorder="1" applyAlignment="1">
      <alignment vertical="center" wrapText="1"/>
    </xf>
    <xf numFmtId="0" fontId="19" fillId="0" borderId="0" xfId="0" applyFont="1" applyBorder="1" applyAlignment="1">
      <alignment vertical="center" wrapText="1"/>
    </xf>
    <xf numFmtId="0" fontId="10" fillId="13" borderId="0" xfId="0" applyFont="1" applyFill="1" applyAlignment="1">
      <alignment horizontal="center" vertical="top"/>
    </xf>
    <xf numFmtId="49" fontId="0" fillId="0" borderId="0" xfId="0" applyNumberFormat="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xf>
    <xf numFmtId="0" fontId="0" fillId="0" borderId="0" xfId="0" applyAlignment="1">
      <alignment horizontal="left" vertical="top"/>
    </xf>
    <xf numFmtId="0" fontId="6" fillId="12" borderId="0" xfId="0" applyFont="1" applyFill="1" applyAlignment="1">
      <alignment horizontal="center" vertical="top"/>
    </xf>
    <xf numFmtId="49" fontId="1" fillId="2" borderId="0" xfId="0" applyNumberFormat="1" applyFont="1" applyFill="1" applyAlignment="1">
      <alignment horizontal="center" vertical="center"/>
    </xf>
    <xf numFmtId="0" fontId="23" fillId="18" borderId="12" xfId="0" applyFont="1" applyFill="1" applyBorder="1" applyAlignment="1">
      <alignment horizontal="center" vertical="center" wrapText="1"/>
    </xf>
    <xf numFmtId="0" fontId="24" fillId="19" borderId="12" xfId="0" applyFont="1" applyFill="1" applyBorder="1" applyAlignment="1">
      <alignment horizontal="center" vertical="center" wrapText="1"/>
    </xf>
    <xf numFmtId="0" fontId="24" fillId="18" borderId="12" xfId="0" applyFont="1" applyFill="1" applyBorder="1" applyAlignment="1">
      <alignment horizontal="center" vertical="center" wrapText="1"/>
    </xf>
    <xf numFmtId="0" fontId="2" fillId="16" borderId="5" xfId="0" applyFont="1" applyFill="1" applyBorder="1" applyAlignment="1" applyProtection="1">
      <alignment horizontal="center" vertical="center" wrapText="1"/>
      <protection locked="0"/>
    </xf>
    <xf numFmtId="0" fontId="2" fillId="16" borderId="6" xfId="0" applyFont="1" applyFill="1" applyBorder="1" applyAlignment="1" applyProtection="1">
      <alignment horizontal="center" vertical="center" wrapText="1"/>
      <protection locked="0"/>
    </xf>
    <xf numFmtId="0" fontId="2" fillId="16" borderId="7" xfId="0" applyFont="1" applyFill="1" applyBorder="1" applyAlignment="1" applyProtection="1">
      <alignment horizontal="center" vertical="center" wrapText="1"/>
      <protection locked="0"/>
    </xf>
    <xf numFmtId="0" fontId="13" fillId="0" borderId="4" xfId="0" applyFont="1" applyBorder="1" applyAlignment="1">
      <alignment horizontal="right" vertical="center" wrapText="1"/>
    </xf>
    <xf numFmtId="0" fontId="13" fillId="0" borderId="0" xfId="0" applyFont="1" applyBorder="1" applyAlignment="1">
      <alignment horizontal="right" vertical="center" wrapText="1"/>
    </xf>
    <xf numFmtId="0" fontId="13" fillId="0" borderId="8" xfId="0" applyFont="1" applyBorder="1" applyAlignment="1">
      <alignment horizontal="right" vertical="center" wrapText="1"/>
    </xf>
    <xf numFmtId="0" fontId="2" fillId="16" borderId="5" xfId="0" applyFont="1" applyFill="1" applyBorder="1" applyAlignment="1" applyProtection="1">
      <alignment horizontal="left" vertical="center" wrapText="1"/>
      <protection locked="0"/>
    </xf>
    <xf numFmtId="0" fontId="2" fillId="16" borderId="6" xfId="0" applyFont="1" applyFill="1" applyBorder="1" applyAlignment="1" applyProtection="1">
      <alignment horizontal="left" vertical="center" wrapText="1"/>
      <protection locked="0"/>
    </xf>
    <xf numFmtId="0" fontId="2" fillId="16" borderId="7" xfId="0" applyFont="1" applyFill="1" applyBorder="1" applyAlignment="1" applyProtection="1">
      <alignment horizontal="left" vertical="center" wrapText="1"/>
      <protection locked="0"/>
    </xf>
    <xf numFmtId="0" fontId="31" fillId="15" borderId="0" xfId="0" applyFont="1" applyFill="1" applyAlignment="1">
      <alignment horizontal="center" vertical="center" wrapText="1"/>
    </xf>
    <xf numFmtId="0" fontId="16" fillId="15" borderId="0" xfId="0" applyFont="1" applyFill="1" applyAlignment="1">
      <alignment horizontal="center" vertical="center" wrapText="1"/>
    </xf>
    <xf numFmtId="3" fontId="2" fillId="16" borderId="5" xfId="0" applyNumberFormat="1" applyFont="1" applyFill="1" applyBorder="1" applyAlignment="1" applyProtection="1">
      <alignment horizontal="center" vertical="center" wrapText="1"/>
      <protection locked="0"/>
    </xf>
    <xf numFmtId="3" fontId="2" fillId="16" borderId="6" xfId="0" applyNumberFormat="1" applyFont="1" applyFill="1" applyBorder="1" applyAlignment="1" applyProtection="1">
      <alignment horizontal="center" vertical="center" wrapText="1"/>
      <protection locked="0"/>
    </xf>
    <xf numFmtId="3" fontId="2" fillId="16" borderId="7" xfId="0" applyNumberFormat="1" applyFont="1" applyFill="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19" fillId="0" borderId="2" xfId="0" applyFont="1" applyBorder="1" applyAlignment="1">
      <alignment horizontal="center" vertical="center" wrapText="1"/>
    </xf>
    <xf numFmtId="0" fontId="24" fillId="19" borderId="14" xfId="0" applyFont="1" applyFill="1" applyBorder="1" applyAlignment="1">
      <alignment horizontal="center" vertical="center" wrapText="1"/>
    </xf>
    <xf numFmtId="0" fontId="24" fillId="19" borderId="18" xfId="0" applyFont="1" applyFill="1" applyBorder="1" applyAlignment="1">
      <alignment horizontal="center" vertical="center" wrapText="1"/>
    </xf>
    <xf numFmtId="0" fontId="24" fillId="19" borderId="15" xfId="0" applyFont="1" applyFill="1" applyBorder="1" applyAlignment="1">
      <alignment horizontal="center" vertical="center" wrapText="1"/>
    </xf>
    <xf numFmtId="0" fontId="24" fillId="18" borderId="14" xfId="0" applyFont="1" applyFill="1" applyBorder="1" applyAlignment="1">
      <alignment horizontal="center" vertical="center" wrapText="1"/>
    </xf>
    <xf numFmtId="0" fontId="24" fillId="18" borderId="18" xfId="0" applyFont="1" applyFill="1" applyBorder="1" applyAlignment="1">
      <alignment horizontal="center" vertical="center" wrapText="1"/>
    </xf>
    <xf numFmtId="0" fontId="24" fillId="18" borderId="15" xfId="0" applyFont="1" applyFill="1" applyBorder="1" applyAlignment="1">
      <alignment horizontal="center" vertical="center" wrapText="1"/>
    </xf>
    <xf numFmtId="0" fontId="29" fillId="12" borderId="29" xfId="0" applyFont="1" applyFill="1" applyBorder="1" applyAlignment="1">
      <alignment horizontal="center" vertical="center"/>
    </xf>
    <xf numFmtId="0" fontId="29" fillId="12" borderId="18" xfId="0" applyFont="1" applyFill="1" applyBorder="1" applyAlignment="1">
      <alignment horizontal="center" vertical="center"/>
    </xf>
    <xf numFmtId="0" fontId="29" fillId="12" borderId="15" xfId="0" applyFont="1" applyFill="1" applyBorder="1" applyAlignment="1">
      <alignment horizontal="center" vertical="center"/>
    </xf>
    <xf numFmtId="49" fontId="0" fillId="0" borderId="12" xfId="0" applyNumberFormat="1" applyBorder="1" applyAlignment="1">
      <alignment horizontal="left" vertical="top" wrapText="1"/>
    </xf>
    <xf numFmtId="49" fontId="0" fillId="0" borderId="12" xfId="0" applyNumberFormat="1" applyBorder="1" applyAlignment="1">
      <alignment horizontal="left" vertical="top"/>
    </xf>
    <xf numFmtId="0" fontId="0" fillId="0" borderId="12" xfId="0" applyBorder="1" applyAlignment="1">
      <alignment horizontal="left" vertical="top" wrapText="1"/>
    </xf>
    <xf numFmtId="49" fontId="30" fillId="2" borderId="12" xfId="0" applyNumberFormat="1" applyFont="1" applyFill="1" applyBorder="1" applyAlignment="1">
      <alignment horizontal="center" vertical="center"/>
    </xf>
    <xf numFmtId="0" fontId="0" fillId="0" borderId="12" xfId="0" applyBorder="1" applyAlignment="1">
      <alignment horizontal="left" vertical="top"/>
    </xf>
    <xf numFmtId="0" fontId="28" fillId="20" borderId="19" xfId="0" applyNumberFormat="1" applyFont="1" applyFill="1" applyBorder="1" applyAlignment="1" applyProtection="1">
      <alignment horizontal="left" vertical="center" wrapText="1"/>
    </xf>
    <xf numFmtId="0" fontId="28" fillId="20" borderId="20" xfId="0" applyNumberFormat="1" applyFont="1" applyFill="1" applyBorder="1" applyAlignment="1" applyProtection="1">
      <alignment horizontal="left" vertical="center" wrapText="1"/>
    </xf>
    <xf numFmtId="2" fontId="10" fillId="13" borderId="0" xfId="0" applyNumberFormat="1" applyFont="1" applyFill="1" applyAlignment="1">
      <alignment horizontal="center" vertical="top"/>
    </xf>
    <xf numFmtId="0" fontId="23" fillId="18" borderId="26" xfId="0" applyFont="1" applyFill="1" applyBorder="1" applyAlignment="1">
      <alignment horizontal="center" vertical="center" wrapText="1"/>
    </xf>
    <xf numFmtId="0" fontId="23" fillId="18" borderId="25" xfId="0" applyFont="1" applyFill="1" applyBorder="1" applyAlignment="1">
      <alignment horizontal="center" vertical="center" wrapText="1"/>
    </xf>
    <xf numFmtId="0" fontId="23" fillId="18" borderId="27" xfId="0" applyFont="1" applyFill="1" applyBorder="1" applyAlignment="1">
      <alignment horizontal="center" vertical="center" wrapText="1"/>
    </xf>
    <xf numFmtId="0" fontId="23" fillId="18" borderId="24" xfId="0" applyFont="1" applyFill="1" applyBorder="1" applyAlignment="1">
      <alignment horizontal="center" vertical="center" wrapText="1"/>
    </xf>
    <xf numFmtId="0" fontId="23" fillId="18" borderId="28" xfId="0" applyFont="1" applyFill="1" applyBorder="1" applyAlignment="1">
      <alignment horizontal="center" vertical="center" wrapText="1"/>
    </xf>
    <xf numFmtId="0" fontId="23" fillId="18" borderId="21" xfId="0" applyFont="1" applyFill="1" applyBorder="1" applyAlignment="1">
      <alignment horizontal="center" vertical="center" wrapText="1"/>
    </xf>
    <xf numFmtId="0" fontId="23" fillId="18" borderId="22" xfId="0" applyFont="1" applyFill="1" applyBorder="1" applyAlignment="1">
      <alignment horizontal="center" vertical="center" wrapText="1"/>
    </xf>
    <xf numFmtId="0" fontId="23" fillId="18" borderId="23" xfId="0" applyFont="1" applyFill="1" applyBorder="1" applyAlignment="1">
      <alignment horizontal="center" vertical="center" wrapText="1"/>
    </xf>
    <xf numFmtId="0" fontId="23" fillId="18" borderId="16" xfId="0" applyFont="1" applyFill="1" applyBorder="1" applyAlignment="1">
      <alignment horizontal="center" vertical="center" wrapText="1"/>
    </xf>
    <xf numFmtId="0" fontId="23" fillId="18" borderId="14" xfId="0" applyFont="1" applyFill="1" applyBorder="1" applyAlignment="1">
      <alignment horizontal="center" vertical="center" wrapText="1"/>
    </xf>
    <xf numFmtId="0" fontId="23" fillId="18" borderId="18" xfId="0" applyFont="1" applyFill="1" applyBorder="1" applyAlignment="1">
      <alignment horizontal="center" vertical="center" wrapText="1"/>
    </xf>
    <xf numFmtId="0" fontId="23" fillId="18" borderId="15" xfId="0" applyFont="1" applyFill="1" applyBorder="1" applyAlignment="1">
      <alignment horizontal="center" vertical="center" wrapText="1"/>
    </xf>
    <xf numFmtId="0" fontId="0" fillId="0" borderId="12" xfId="0" applyBorder="1" applyAlignment="1">
      <alignment horizontal="center"/>
    </xf>
    <xf numFmtId="0" fontId="1" fillId="6" borderId="0" xfId="0" applyFont="1" applyFill="1" applyAlignment="1">
      <alignment horizontal="center" vertical="center"/>
    </xf>
  </cellXfs>
  <cellStyles count="1">
    <cellStyle name="Normal" xfId="0" builtinId="0"/>
  </cellStyles>
  <dxfs count="73">
    <dxf>
      <protection locked="0"/>
    </dxf>
    <dxf>
      <protection locked="0"/>
    </dxf>
    <dxf>
      <fill>
        <patternFill>
          <bgColor theme="8" tint="-0.499984740745262"/>
        </patternFill>
      </fill>
    </dxf>
    <dxf>
      <fill>
        <patternFill>
          <bgColor rgb="FF00B050"/>
        </patternFill>
      </fill>
    </dxf>
    <dxf>
      <fill>
        <patternFill>
          <bgColor rgb="FFFFFF00"/>
        </patternFill>
      </fill>
    </dxf>
    <dxf>
      <fill>
        <patternFill>
          <bgColor rgb="FFFFC000"/>
        </patternFill>
      </fill>
    </dxf>
    <dxf>
      <fill>
        <patternFill>
          <bgColor rgb="FFFF0000"/>
        </patternFill>
      </fill>
    </dxf>
    <dxf>
      <protection locked="0"/>
    </dxf>
    <dxf>
      <alignment vertical="top"/>
    </dxf>
    <dxf>
      <alignment vertical="top"/>
    </dxf>
    <dxf>
      <alignment vertical="top"/>
    </dxf>
    <dxf>
      <alignment vertical="top"/>
    </dxf>
    <dxf>
      <alignment horizontal="center"/>
    </dxf>
    <dxf>
      <alignment vertical="top"/>
    </dxf>
    <dxf>
      <border>
        <left style="thin">
          <color rgb="FF3366FF"/>
        </left>
        <right style="thin">
          <color rgb="FF3366FF"/>
        </right>
        <top style="thin">
          <color rgb="FF3366FF"/>
        </top>
        <bottom style="thin">
          <color rgb="FF3366FF"/>
        </bottom>
        <vertical style="thin">
          <color rgb="FF3366FF"/>
        </vertical>
        <horizontal style="thin">
          <color rgb="FF3366FF"/>
        </horizontal>
      </border>
    </dxf>
    <dxf>
      <alignment wrapText="1"/>
    </dxf>
    <dxf>
      <alignment wrapText="1"/>
    </dxf>
    <dxf>
      <alignment wrapText="1"/>
    </dxf>
    <dxf>
      <alignment wrapText="1"/>
    </dxf>
    <dxf>
      <font>
        <sz val="10"/>
      </font>
    </dxf>
    <dxf>
      <font>
        <color theme="8"/>
      </font>
    </dxf>
    <dxf>
      <alignment horizontal="center"/>
    </dxf>
    <dxf>
      <alignment vertical="top"/>
    </dxf>
    <dxf>
      <border>
        <left style="thin">
          <color rgb="FF3366FF"/>
        </left>
        <right style="thin">
          <color rgb="FF3366FF"/>
        </right>
        <top style="thin">
          <color rgb="FF3366FF"/>
        </top>
        <bottom style="thin">
          <color rgb="FF3366FF"/>
        </bottom>
        <vertical style="thin">
          <color rgb="FF3366FF"/>
        </vertical>
        <horizontal style="thin">
          <color rgb="FF3366FF"/>
        </horizontal>
      </border>
    </dxf>
    <dxf>
      <font>
        <sz val="10"/>
      </font>
    </dxf>
    <dxf>
      <alignment horizontal="center"/>
    </dxf>
    <dxf>
      <alignment vertical="top"/>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font>
        <color theme="8"/>
      </font>
    </dxf>
    <dxf>
      <font>
        <sz val="10"/>
      </font>
    </dxf>
    <dxf>
      <font>
        <sz val="10"/>
      </font>
    </dxf>
    <dxf>
      <font>
        <sz val="10"/>
      </font>
    </dxf>
    <dxf>
      <font>
        <sz val="10"/>
      </font>
    </dxf>
    <dxf>
      <font>
        <sz val="10"/>
      </font>
    </dxf>
    <dxf>
      <font>
        <sz val="10"/>
      </font>
    </dxf>
    <dxf>
      <alignment wrapText="1" readingOrder="0"/>
    </dxf>
    <dxf>
      <alignment wrapText="1" readingOrder="0"/>
    </dxf>
    <dxf>
      <alignment wrapText="1" readingOrder="0"/>
    </dxf>
    <dxf>
      <font>
        <color theme="0"/>
      </font>
    </dxf>
    <dxf>
      <font>
        <color theme="0"/>
      </font>
    </dxf>
    <dxf>
      <font>
        <color theme="0"/>
      </font>
    </dxf>
    <dxf>
      <fill>
        <patternFill patternType="solid">
          <bgColor rgb="FF0070C0"/>
        </patternFill>
      </fill>
    </dxf>
    <dxf>
      <fill>
        <patternFill patternType="solid">
          <bgColor rgb="FF0070C0"/>
        </patternFill>
      </fill>
    </dxf>
    <dxf>
      <fill>
        <patternFill patternType="solid">
          <bgColor rgb="FF0070C0"/>
        </patternFill>
      </fill>
    </dxf>
    <dxf>
      <alignment wrapText="1" readingOrder="0"/>
    </dxf>
    <dxf>
      <alignment wrapText="1" readingOrder="0"/>
    </dxf>
    <dxf>
      <alignment wrapText="1" readingOrder="0"/>
    </dxf>
    <dxf>
      <alignment horizontal="right" readingOrder="0"/>
    </dxf>
    <dxf>
      <alignment horizontal="right" readingOrder="0"/>
    </dxf>
    <dxf>
      <border>
        <left style="thin">
          <color rgb="FF3366FF"/>
        </left>
        <right style="thin">
          <color rgb="FF3366FF"/>
        </right>
        <top style="thin">
          <color rgb="FF3366FF"/>
        </top>
        <bottom style="thin">
          <color rgb="FF3366FF"/>
        </bottom>
        <vertical style="thin">
          <color rgb="FF3366FF"/>
        </vertical>
        <horizontal style="thin">
          <color rgb="FF3366FF"/>
        </horizontal>
      </border>
    </dxf>
    <dxf>
      <font>
        <sz val="10"/>
      </font>
    </dxf>
    <dxf>
      <alignment wrapText="1" readingOrder="0"/>
    </dxf>
    <dxf>
      <alignment wrapText="1" readingOrder="0"/>
    </dxf>
    <dxf>
      <alignment wrapText="1" readingOrder="0"/>
    </dxf>
    <dxf>
      <alignment wrapText="1" readingOrder="0"/>
    </dxf>
    <dxf>
      <alignment wrapText="1" readingOrder="0"/>
    </dxf>
    <dxf>
      <alignment wrapText="1" readingOrder="0"/>
    </dxf>
    <dxf>
      <font>
        <color theme="8"/>
      </font>
    </dxf>
    <dxf>
      <font>
        <color rgb="FF3366FF"/>
      </font>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0" tint="-0.34998626667073579"/>
        </patternFill>
      </fill>
    </dxf>
    <dxf>
      <fill>
        <patternFill>
          <bgColor theme="8" tint="-0.499984740745262"/>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33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4.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[MAUT-3.0-12-097HerramientadeEvaluacindeSMSPEL-OPS-AIR-ANS-AGA.xlsx]GRAFICO DE COMPARACION!TablaDinámica1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rgbClr val="FF0000"/>
          </a:solidFill>
          <a:ln>
            <a:noFill/>
          </a:ln>
          <a:effectLst/>
          <a:sp3d/>
        </c:spPr>
      </c:pivotFmt>
      <c:pivotFmt>
        <c:idx val="9"/>
        <c:spPr>
          <a:solidFill>
            <a:srgbClr val="FFC000"/>
          </a:solidFill>
          <a:ln>
            <a:noFill/>
          </a:ln>
          <a:effectLst/>
          <a:sp3d/>
        </c:spPr>
      </c:pivotFmt>
      <c:pivotFmt>
        <c:idx val="10"/>
        <c:spPr>
          <a:solidFill>
            <a:srgbClr val="FFFF00"/>
          </a:solidFill>
          <a:ln>
            <a:noFill/>
          </a:ln>
          <a:effectLst/>
          <a:sp3d/>
        </c:spPr>
      </c:pivotFmt>
      <c:pivotFmt>
        <c:idx val="11"/>
        <c:spPr>
          <a:solidFill>
            <a:srgbClr val="00B050"/>
          </a:solidFill>
          <a:ln>
            <a:noFill/>
          </a:ln>
          <a:effectLst/>
          <a:sp3d/>
        </c:spPr>
      </c:pivotFmt>
      <c:pivotFmt>
        <c:idx val="12"/>
        <c:spPr>
          <a:solidFill>
            <a:schemeClr val="bg1">
              <a:lumMod val="65000"/>
            </a:schemeClr>
          </a:solidFill>
          <a:ln>
            <a:noFill/>
          </a:ln>
          <a:effectLst/>
          <a:sp3d/>
        </c:spPr>
      </c:pivotFmt>
      <c:pivotFmt>
        <c:idx val="1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a:sp3d/>
        </c:spPr>
        <c:marker>
          <c:symbol val="none"/>
        </c:marker>
      </c:pivotFmt>
      <c:pivotFmt>
        <c:idx val="19"/>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rgbClr val="FF0000"/>
          </a:solidFill>
          <a:ln>
            <a:noFill/>
          </a:ln>
          <a:effectLst/>
          <a:sp3d/>
        </c:spPr>
      </c:pivotFmt>
      <c:pivotFmt>
        <c:idx val="21"/>
        <c:spPr>
          <a:solidFill>
            <a:srgbClr val="00B050"/>
          </a:solidFill>
          <a:ln>
            <a:noFill/>
          </a:ln>
          <a:effectLst/>
          <a:sp3d/>
        </c:spPr>
      </c:pivotFmt>
      <c:pivotFmt>
        <c:idx val="22"/>
        <c:spPr>
          <a:solidFill>
            <a:srgbClr val="FFC000"/>
          </a:solidFill>
          <a:ln>
            <a:noFill/>
          </a:ln>
          <a:effectLst/>
          <a:sp3d/>
        </c:spPr>
      </c:pivotFmt>
      <c:pivotFmt>
        <c:idx val="23"/>
        <c:spPr>
          <a:solidFill>
            <a:srgbClr val="FFFF00"/>
          </a:solidFill>
          <a:ln>
            <a:noFill/>
          </a:ln>
          <a:effectLst/>
          <a:sp3d/>
        </c:spPr>
      </c:pivotFmt>
      <c:pivotFmt>
        <c:idx val="24"/>
        <c:spPr>
          <a:solidFill>
            <a:schemeClr val="bg1">
              <a:lumMod val="65000"/>
            </a:schemeClr>
          </a:solidFill>
          <a:ln>
            <a:noFill/>
          </a:ln>
          <a:effectLst/>
          <a:sp3d/>
        </c:spPr>
      </c:pivotFmt>
      <c:pivotFmt>
        <c:idx val="25"/>
        <c:spPr>
          <a:solidFill>
            <a:schemeClr val="accent1"/>
          </a:solidFill>
          <a:ln>
            <a:noFill/>
          </a:ln>
          <a:effectLst/>
          <a:sp3d/>
        </c:spPr>
        <c:marker>
          <c:symbol val="none"/>
        </c:marker>
        <c:dLbl>
          <c:idx val="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rgbClr val="00B050"/>
          </a:solidFill>
          <a:ln>
            <a:noFill/>
          </a:ln>
          <a:effectLst/>
          <a:sp3d/>
        </c:spPr>
      </c:pivotFmt>
      <c:pivotFmt>
        <c:idx val="27"/>
        <c:spPr>
          <a:solidFill>
            <a:srgbClr val="FFFF00"/>
          </a:solidFill>
          <a:ln>
            <a:noFill/>
          </a:ln>
          <a:effectLst/>
          <a:sp3d/>
        </c:spPr>
      </c:pivotFmt>
      <c:pivotFmt>
        <c:idx val="28"/>
        <c:spPr>
          <a:solidFill>
            <a:srgbClr val="FFC000"/>
          </a:solidFill>
          <a:ln>
            <a:noFill/>
          </a:ln>
          <a:effectLst/>
          <a:sp3d/>
        </c:spPr>
      </c:pivotFmt>
      <c:pivotFmt>
        <c:idx val="29"/>
        <c:spPr>
          <a:solidFill>
            <a:srgbClr val="FF0000"/>
          </a:solidFill>
          <a:ln>
            <a:noFill/>
          </a:ln>
          <a:effectLst/>
          <a:sp3d/>
        </c:spPr>
      </c:pivotFmt>
      <c:pivotFmt>
        <c:idx val="30"/>
        <c:spPr>
          <a:solidFill>
            <a:schemeClr val="bg1">
              <a:lumMod val="75000"/>
            </a:schemeClr>
          </a:solidFill>
          <a:ln>
            <a:noFill/>
          </a:ln>
          <a:effectLst/>
          <a:sp3d/>
        </c:spPr>
      </c:pivotFmt>
      <c:pivotFmt>
        <c:idx val="31"/>
        <c:spPr>
          <a:solidFill>
            <a:schemeClr val="bg1"/>
          </a:solidFill>
          <a:ln>
            <a:solidFill>
              <a:schemeClr val="tx1"/>
            </a:solidFill>
          </a:ln>
          <a:effectLst/>
          <a:sp3d>
            <a:contourClr>
              <a:schemeClr val="tx1"/>
            </a:contourClr>
          </a:sp3d>
        </c:spP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'GRAFICO DE COMPARACION'!$B$6:$B$7</c:f>
              <c:strCache>
                <c:ptCount val="1"/>
                <c:pt idx="0">
                  <c:v>Total</c:v>
                </c:pt>
              </c:strCache>
            </c:strRef>
          </c:tx>
          <c:spPr>
            <a:solidFill>
              <a:schemeClr val="accent1"/>
            </a:solidFill>
            <a:ln>
              <a:noFill/>
            </a:ln>
            <a:effectLst/>
            <a:sp3d/>
          </c:spPr>
          <c:invertIfNegative val="0"/>
          <c:dPt>
            <c:idx val="0"/>
            <c:invertIfNegative val="0"/>
            <c:bubble3D val="0"/>
            <c:spPr>
              <a:solidFill>
                <a:schemeClr val="bg1">
                  <a:lumMod val="75000"/>
                </a:schemeClr>
              </a:solidFill>
              <a:ln>
                <a:noFill/>
              </a:ln>
              <a:effectLst/>
              <a:sp3d/>
            </c:spPr>
            <c:extLst>
              <c:ext xmlns:c16="http://schemas.microsoft.com/office/drawing/2014/chart" uri="{C3380CC4-5D6E-409C-BE32-E72D297353CC}">
                <c16:uniqueId val="{00000010-02E2-4299-AFF4-197203F3C1F4}"/>
              </c:ext>
            </c:extLst>
          </c:dPt>
          <c:dPt>
            <c:idx val="1"/>
            <c:invertIfNegative val="0"/>
            <c:bubble3D val="0"/>
            <c:extLst>
              <c:ext xmlns:c16="http://schemas.microsoft.com/office/drawing/2014/chart" uri="{C3380CC4-5D6E-409C-BE32-E72D297353CC}">
                <c16:uniqueId val="{00000014-02E2-4299-AFF4-197203F3C1F4}"/>
              </c:ext>
            </c:extLst>
          </c:dPt>
          <c:dPt>
            <c:idx val="2"/>
            <c:invertIfNegative val="0"/>
            <c:bubble3D val="0"/>
            <c:extLst>
              <c:ext xmlns:c16="http://schemas.microsoft.com/office/drawing/2014/chart" uri="{C3380CC4-5D6E-409C-BE32-E72D297353CC}">
                <c16:uniqueId val="{00000016-02E2-4299-AFF4-197203F3C1F4}"/>
              </c:ext>
            </c:extLst>
          </c:dPt>
          <c:dPt>
            <c:idx val="3"/>
            <c:invertIfNegative val="0"/>
            <c:bubble3D val="0"/>
            <c:extLst>
              <c:ext xmlns:c16="http://schemas.microsoft.com/office/drawing/2014/chart" uri="{C3380CC4-5D6E-409C-BE32-E72D297353CC}">
                <c16:uniqueId val="{00000012-02E2-4299-AFF4-197203F3C1F4}"/>
              </c:ext>
            </c:extLst>
          </c:dPt>
          <c:dPt>
            <c:idx val="4"/>
            <c:invertIfNegative val="0"/>
            <c:bubble3D val="0"/>
            <c:extLst>
              <c:ext xmlns:c16="http://schemas.microsoft.com/office/drawing/2014/chart" uri="{C3380CC4-5D6E-409C-BE32-E72D297353CC}">
                <c16:uniqueId val="{00000019-02E2-4299-AFF4-197203F3C1F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 DE COMPARACION'!$A$8:$A$9</c:f>
              <c:strCache>
                <c:ptCount val="1"/>
                <c:pt idx="0">
                  <c:v>NO INICIADO</c:v>
                </c:pt>
              </c:strCache>
            </c:strRef>
          </c:cat>
          <c:val>
            <c:numRef>
              <c:f>'GRAFICO DE COMPARACION'!$B$8:$B$9</c:f>
              <c:numCache>
                <c:formatCode>General</c:formatCode>
                <c:ptCount val="1"/>
                <c:pt idx="0">
                  <c:v>47</c:v>
                </c:pt>
              </c:numCache>
            </c:numRef>
          </c:val>
          <c:extLst>
            <c:ext xmlns:c16="http://schemas.microsoft.com/office/drawing/2014/chart" uri="{C3380CC4-5D6E-409C-BE32-E72D297353CC}">
              <c16:uniqueId val="{0000000A-02E2-4299-AFF4-197203F3C1F4}"/>
            </c:ext>
          </c:extLst>
        </c:ser>
        <c:dLbls>
          <c:showLegendKey val="0"/>
          <c:showVal val="1"/>
          <c:showCatName val="0"/>
          <c:showSerName val="0"/>
          <c:showPercent val="0"/>
          <c:showBubbleSize val="0"/>
        </c:dLbls>
        <c:gapWidth val="150"/>
        <c:shape val="box"/>
        <c:axId val="447072096"/>
        <c:axId val="332035696"/>
        <c:axId val="0"/>
      </c:bar3DChart>
      <c:catAx>
        <c:axId val="4470720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2035696"/>
        <c:crosses val="autoZero"/>
        <c:auto val="1"/>
        <c:lblAlgn val="ctr"/>
        <c:lblOffset val="100"/>
        <c:noMultiLvlLbl val="0"/>
      </c:catAx>
      <c:valAx>
        <c:axId val="332035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7072096"/>
        <c:crosses val="autoZero"/>
        <c:crossBetween val="between"/>
      </c:valAx>
      <c:spPr>
        <a:noFill/>
        <a:ln>
          <a:noFill/>
        </a:ln>
        <a:effectLst/>
      </c:spPr>
    </c:plotArea>
    <c:legend>
      <c:legendPos val="r"/>
      <c:overlay val="0"/>
      <c:spPr>
        <a:solidFill>
          <a:schemeClr val="lt1"/>
        </a:solidFill>
        <a:ln w="12700" cap="flat" cmpd="sng" algn="ctr">
          <a:solidFill>
            <a:schemeClr val="dk1"/>
          </a:solidFill>
          <a:prstDash val="solid"/>
          <a:miter lim="800000"/>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[MAUT-3.0-12-097HerramientadeEvaluacindeSMSPEL-OPS-AIR-ANS-AGA.xlsx]GRAFICO DE COMPARACION!PivotTable1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00B050"/>
          </a:solidFill>
          <a:ln>
            <a:noFill/>
          </a:ln>
          <a:effectLst/>
        </c:spPr>
      </c:pivotFmt>
      <c:pivotFmt>
        <c:idx val="4"/>
        <c:spPr>
          <a:solidFill>
            <a:schemeClr val="accent2"/>
          </a:solidFill>
          <a:ln>
            <a:noFill/>
          </a:ln>
          <a:effectLst/>
        </c:spPr>
      </c:pivotFmt>
      <c:pivotFmt>
        <c:idx val="5"/>
        <c:spPr>
          <a:solidFill>
            <a:srgbClr val="FFFF00"/>
          </a:solidFill>
          <a:ln>
            <a:noFill/>
          </a:ln>
          <a:effectLst/>
        </c:spPr>
      </c:pivotFmt>
      <c:pivotFmt>
        <c:idx val="6"/>
        <c:spPr>
          <a:solidFill>
            <a:srgbClr val="FF0000"/>
          </a:solidFill>
          <a:ln>
            <a:noFill/>
          </a:ln>
          <a:effectLst/>
        </c:spPr>
      </c:pivotFmt>
      <c:pivotFmt>
        <c:idx val="7"/>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bg1">
              <a:lumMod val="65000"/>
            </a:schemeClr>
          </a:solidFill>
          <a:ln>
            <a:noFill/>
          </a:ln>
          <a:effectLst/>
        </c:spPr>
      </c:pivotFmt>
      <c:pivotFmt>
        <c:idx val="9"/>
        <c:spPr>
          <a:solidFill>
            <a:schemeClr val="accent1"/>
          </a:solidFill>
          <a:ln>
            <a:noFill/>
          </a:ln>
          <a:effectLst/>
          <a:sp3d/>
        </c:spPr>
        <c:marker>
          <c:symbol val="none"/>
        </c:marker>
      </c:pivotFmt>
      <c:pivotFmt>
        <c:idx val="1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rgbClr val="00B050"/>
          </a:solidFill>
          <a:ln>
            <a:noFill/>
          </a:ln>
          <a:effectLst/>
          <a:sp3d/>
        </c:spPr>
      </c:pivotFmt>
      <c:pivotFmt>
        <c:idx val="12"/>
        <c:spPr>
          <a:solidFill>
            <a:srgbClr val="FFFF00"/>
          </a:solidFill>
          <a:ln>
            <a:noFill/>
          </a:ln>
          <a:effectLst/>
          <a:sp3d/>
        </c:spPr>
      </c:pivotFmt>
      <c:pivotFmt>
        <c:idx val="13"/>
        <c:spPr>
          <a:solidFill>
            <a:schemeClr val="accent2"/>
          </a:solidFill>
          <a:ln>
            <a:noFill/>
          </a:ln>
          <a:effectLst/>
          <a:sp3d/>
        </c:spPr>
      </c:pivotFmt>
      <c:pivotFmt>
        <c:idx val="14"/>
        <c:spPr>
          <a:solidFill>
            <a:srgbClr val="FF0000"/>
          </a:solidFill>
          <a:ln>
            <a:noFill/>
          </a:ln>
          <a:effectLst/>
          <a:sp3d/>
        </c:spPr>
      </c:pivotFmt>
      <c:pivotFmt>
        <c:idx val="15"/>
        <c:spPr>
          <a:solidFill>
            <a:schemeClr val="bg1">
              <a:lumMod val="65000"/>
            </a:schemeClr>
          </a:solidFill>
          <a:ln>
            <a:noFill/>
          </a:ln>
          <a:effectLst/>
          <a:sp3d/>
        </c:spPr>
      </c:pivotFmt>
      <c:pivotFmt>
        <c:idx val="16"/>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rgbClr val="00B050"/>
          </a:solidFill>
          <a:ln>
            <a:noFill/>
          </a:ln>
          <a:effectLst/>
          <a:sp3d/>
        </c:spPr>
      </c:pivotFmt>
      <c:pivotFmt>
        <c:idx val="18"/>
        <c:spPr>
          <a:solidFill>
            <a:srgbClr val="FFFF00"/>
          </a:solidFill>
          <a:ln>
            <a:noFill/>
          </a:ln>
          <a:effectLst/>
          <a:sp3d/>
        </c:spPr>
      </c:pivotFmt>
      <c:pivotFmt>
        <c:idx val="19"/>
        <c:spPr>
          <a:solidFill>
            <a:srgbClr val="FFC000"/>
          </a:solidFill>
          <a:ln>
            <a:noFill/>
          </a:ln>
          <a:effectLst/>
          <a:sp3d/>
        </c:spPr>
      </c:pivotFmt>
      <c:pivotFmt>
        <c:idx val="20"/>
        <c:spPr>
          <a:solidFill>
            <a:srgbClr val="FF0000"/>
          </a:solidFill>
          <a:ln>
            <a:noFill/>
          </a:ln>
          <a:effectLst/>
          <a:sp3d/>
        </c:spPr>
      </c:pivotFmt>
      <c:pivotFmt>
        <c:idx val="21"/>
        <c:spPr>
          <a:solidFill>
            <a:schemeClr val="bg1">
              <a:lumMod val="75000"/>
            </a:schemeClr>
          </a:solidFill>
          <a:ln>
            <a:noFill/>
          </a:ln>
          <a:effectLst/>
          <a:sp3d/>
        </c:spPr>
      </c:pivotFmt>
      <c:pivotFmt>
        <c:idx val="22"/>
        <c:spPr>
          <a:solidFill>
            <a:schemeClr val="bg1"/>
          </a:solidFill>
          <a:ln>
            <a:solidFill>
              <a:schemeClr val="tx1"/>
            </a:solidFill>
          </a:ln>
          <a:effectLst/>
          <a:sp3d>
            <a:contourClr>
              <a:schemeClr val="tx1"/>
            </a:contourClr>
          </a:sp3d>
        </c:spPr>
      </c:pivotFmt>
    </c:pivotFmts>
    <c:view3D>
      <c:rotX val="1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cene3d>
          <a:camera prst="orthographicFront"/>
          <a:lightRig rig="threePt" dir="t"/>
        </a:scene3d>
        <a:sp3d/>
      </c:spPr>
    </c:backWall>
    <c:plotArea>
      <c:layout/>
      <c:bar3DChart>
        <c:barDir val="col"/>
        <c:grouping val="clustered"/>
        <c:varyColors val="0"/>
        <c:ser>
          <c:idx val="0"/>
          <c:order val="0"/>
          <c:tx>
            <c:strRef>
              <c:f>'GRAFICO DE COMPARACION'!$M$6</c:f>
              <c:strCache>
                <c:ptCount val="1"/>
                <c:pt idx="0">
                  <c:v>Total</c:v>
                </c:pt>
              </c:strCache>
            </c:strRef>
          </c:tx>
          <c:spPr>
            <a:solidFill>
              <a:schemeClr val="accent1"/>
            </a:solidFill>
            <a:ln>
              <a:noFill/>
            </a:ln>
            <a:effectLst/>
            <a:sp3d/>
          </c:spPr>
          <c:invertIfNegative val="0"/>
          <c:dPt>
            <c:idx val="0"/>
            <c:invertIfNegative val="0"/>
            <c:bubble3D val="0"/>
            <c:spPr>
              <a:solidFill>
                <a:srgbClr val="FF0000"/>
              </a:solidFill>
              <a:ln>
                <a:noFill/>
              </a:ln>
              <a:effectLst/>
              <a:sp3d/>
            </c:spPr>
            <c:extLst>
              <c:ext xmlns:c16="http://schemas.microsoft.com/office/drawing/2014/chart" uri="{C3380CC4-5D6E-409C-BE32-E72D297353CC}">
                <c16:uniqueId val="{00000006-6415-448A-A172-773B25DD84F9}"/>
              </c:ext>
            </c:extLst>
          </c:dPt>
          <c:dPt>
            <c:idx val="1"/>
            <c:invertIfNegative val="0"/>
            <c:bubble3D val="0"/>
            <c:spPr>
              <a:solidFill>
                <a:srgbClr val="FFC000"/>
              </a:solidFill>
              <a:ln>
                <a:noFill/>
              </a:ln>
              <a:effectLst/>
              <a:sp3d/>
            </c:spPr>
            <c:extLst>
              <c:ext xmlns:c16="http://schemas.microsoft.com/office/drawing/2014/chart" uri="{C3380CC4-5D6E-409C-BE32-E72D297353CC}">
                <c16:uniqueId val="{00000009-6415-448A-A172-773B25DD84F9}"/>
              </c:ext>
            </c:extLst>
          </c:dPt>
          <c:dPt>
            <c:idx val="2"/>
            <c:invertIfNegative val="0"/>
            <c:bubble3D val="0"/>
            <c:spPr>
              <a:solidFill>
                <a:srgbClr val="FFFF00"/>
              </a:solidFill>
              <a:ln>
                <a:noFill/>
              </a:ln>
              <a:effectLst/>
              <a:sp3d/>
            </c:spPr>
            <c:extLst>
              <c:ext xmlns:c16="http://schemas.microsoft.com/office/drawing/2014/chart" uri="{C3380CC4-5D6E-409C-BE32-E72D297353CC}">
                <c16:uniqueId val="{0000001A-6415-448A-A172-773B25DD84F9}"/>
              </c:ext>
            </c:extLst>
          </c:dPt>
          <c:dPt>
            <c:idx val="3"/>
            <c:invertIfNegative val="0"/>
            <c:bubble3D val="0"/>
            <c:spPr>
              <a:solidFill>
                <a:srgbClr val="00B050"/>
              </a:solidFill>
              <a:ln>
                <a:noFill/>
              </a:ln>
              <a:effectLst/>
              <a:sp3d/>
            </c:spPr>
            <c:extLst>
              <c:ext xmlns:c16="http://schemas.microsoft.com/office/drawing/2014/chart" uri="{C3380CC4-5D6E-409C-BE32-E72D297353CC}">
                <c16:uniqueId val="{0000000E-6415-448A-A172-773B25DD84F9}"/>
              </c:ext>
            </c:extLst>
          </c:dPt>
          <c:dPt>
            <c:idx val="4"/>
            <c:invertIfNegative val="0"/>
            <c:bubble3D val="0"/>
            <c:spPr>
              <a:solidFill>
                <a:schemeClr val="bg1"/>
              </a:solidFill>
              <a:ln>
                <a:solidFill>
                  <a:schemeClr val="tx1"/>
                </a:solidFill>
              </a:ln>
              <a:effectLst/>
              <a:sp3d>
                <a:contourClr>
                  <a:schemeClr val="tx1"/>
                </a:contourClr>
              </a:sp3d>
            </c:spPr>
            <c:extLst>
              <c:ext xmlns:c16="http://schemas.microsoft.com/office/drawing/2014/chart" uri="{C3380CC4-5D6E-409C-BE32-E72D297353CC}">
                <c16:uniqueId val="{00000013-6415-448A-A172-773B25DD84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 DE COMPARACION'!$L$7:$L$12</c:f>
              <c:strCache>
                <c:ptCount val="5"/>
                <c:pt idx="0">
                  <c:v>P</c:v>
                </c:pt>
                <c:pt idx="1">
                  <c:v>S</c:v>
                </c:pt>
                <c:pt idx="2">
                  <c:v>O</c:v>
                </c:pt>
                <c:pt idx="3">
                  <c:v>E</c:v>
                </c:pt>
                <c:pt idx="4">
                  <c:v>N/A</c:v>
                </c:pt>
              </c:strCache>
            </c:strRef>
          </c:cat>
          <c:val>
            <c:numRef>
              <c:f>'GRAFICO DE COMPARACION'!$M$7:$M$12</c:f>
              <c:numCache>
                <c:formatCode>0.00%</c:formatCode>
                <c:ptCount val="5"/>
                <c:pt idx="0">
                  <c:v>3.0092592592592591E-2</c:v>
                </c:pt>
                <c:pt idx="1">
                  <c:v>0.17592592592592587</c:v>
                </c:pt>
                <c:pt idx="2">
                  <c:v>0.1023148148148148</c:v>
                </c:pt>
                <c:pt idx="3">
                  <c:v>0.40740740740740722</c:v>
                </c:pt>
                <c:pt idx="4">
                  <c:v>0</c:v>
                </c:pt>
              </c:numCache>
            </c:numRef>
          </c:val>
          <c:extLst>
            <c:ext xmlns:c16="http://schemas.microsoft.com/office/drawing/2014/chart" uri="{C3380CC4-5D6E-409C-BE32-E72D297353CC}">
              <c16:uniqueId val="{00000002-6415-448A-A172-773B25DD84F9}"/>
            </c:ext>
          </c:extLst>
        </c:ser>
        <c:dLbls>
          <c:showLegendKey val="0"/>
          <c:showVal val="0"/>
          <c:showCatName val="0"/>
          <c:showSerName val="0"/>
          <c:showPercent val="0"/>
          <c:showBubbleSize val="0"/>
        </c:dLbls>
        <c:gapWidth val="219"/>
        <c:shape val="box"/>
        <c:axId val="207911712"/>
        <c:axId val="207918272"/>
        <c:axId val="0"/>
      </c:bar3DChart>
      <c:catAx>
        <c:axId val="20791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918272"/>
        <c:crosses val="autoZero"/>
        <c:auto val="1"/>
        <c:lblAlgn val="ctr"/>
        <c:lblOffset val="100"/>
        <c:noMultiLvlLbl val="0"/>
      </c:catAx>
      <c:valAx>
        <c:axId val="2079182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911712"/>
        <c:crosses val="autoZero"/>
        <c:crossBetween val="between"/>
      </c:valAx>
      <c:spPr>
        <a:noFill/>
        <a:ln>
          <a:noFill/>
        </a:ln>
        <a:effectLst/>
      </c:spPr>
    </c:plotArea>
    <c:legend>
      <c:legendPos val="r"/>
      <c:overlay val="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[MAUT-3.0-12-097HerramientadeEvaluacindeSMSPEL-OPS-AIR-ANS-AGA.xlsx]Comparación de Componentes!TablaDinámica1</c:name>
    <c:fmtId val="8"/>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Comparación de Componentes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pivotFmt>
      <c:pivotFmt>
        <c:idx val="13"/>
      </c:pivotFmt>
      <c:pivotFmt>
        <c:idx val="14"/>
      </c:pivotFmt>
      <c:pivotFmt>
        <c:idx val="15"/>
      </c:pivotFmt>
      <c:pivotFmt>
        <c:idx val="16"/>
      </c:pivotFmt>
      <c:pivotFmt>
        <c:idx val="17"/>
        <c:dLbl>
          <c:idx val="0"/>
          <c:showLegendKey val="0"/>
          <c:showVal val="1"/>
          <c:showCatName val="0"/>
          <c:showSerName val="0"/>
          <c:showPercent val="0"/>
          <c:showBubbleSize val="0"/>
          <c:extLst>
            <c:ext xmlns:c15="http://schemas.microsoft.com/office/drawing/2012/chart" uri="{CE6537A1-D6FC-4f65-9D91-7224C49458BB}"/>
          </c:extLst>
        </c:dLbl>
      </c:pivotFmt>
      <c:pivotFmt>
        <c:idx val="18"/>
        <c:dLbl>
          <c:idx val="0"/>
          <c:showLegendKey val="0"/>
          <c:showVal val="1"/>
          <c:showCatName val="0"/>
          <c:showSerName val="0"/>
          <c:showPercent val="0"/>
          <c:showBubbleSize val="0"/>
          <c:extLst>
            <c:ext xmlns:c15="http://schemas.microsoft.com/office/drawing/2012/chart" uri="{CE6537A1-D6FC-4f65-9D91-7224C49458BB}"/>
          </c:extLst>
        </c:dLbl>
      </c:pivotFmt>
      <c:pivotFmt>
        <c:idx val="19"/>
        <c:dLbl>
          <c:idx val="0"/>
          <c:showLegendKey val="0"/>
          <c:showVal val="1"/>
          <c:showCatName val="0"/>
          <c:showSerName val="0"/>
          <c:showPercent val="0"/>
          <c:showBubbleSize val="0"/>
          <c:extLst>
            <c:ext xmlns:c15="http://schemas.microsoft.com/office/drawing/2012/chart" uri="{CE6537A1-D6FC-4f65-9D91-7224C49458BB}"/>
          </c:extLst>
        </c:dLbl>
      </c:pivotFmt>
      <c:pivotFmt>
        <c:idx val="20"/>
        <c:dLbl>
          <c:idx val="0"/>
          <c:showLegendKey val="0"/>
          <c:showVal val="1"/>
          <c:showCatName val="0"/>
          <c:showSerName val="0"/>
          <c:showPercent val="0"/>
          <c:showBubbleSize val="0"/>
          <c:extLst>
            <c:ext xmlns:c15="http://schemas.microsoft.com/office/drawing/2012/chart" uri="{CE6537A1-D6FC-4f65-9D91-7224C49458BB}"/>
          </c:extLst>
        </c:dLbl>
      </c:pivotFmt>
      <c:pivotFmt>
        <c:idx val="21"/>
        <c:dLbl>
          <c:idx val="0"/>
          <c:showLegendKey val="0"/>
          <c:showVal val="1"/>
          <c:showCatName val="0"/>
          <c:showSerName val="0"/>
          <c:showPercent val="0"/>
          <c:showBubbleSize val="0"/>
          <c:extLst>
            <c:ext xmlns:c15="http://schemas.microsoft.com/office/drawing/2012/chart" uri="{CE6537A1-D6FC-4f65-9D91-7224C49458BB}"/>
          </c:extLst>
        </c:dLbl>
      </c:pivotFmt>
      <c:pivotFmt>
        <c:idx val="22"/>
        <c:dLbl>
          <c:idx val="0"/>
          <c:showLegendKey val="0"/>
          <c:showVal val="1"/>
          <c:showCatName val="0"/>
          <c:showSerName val="0"/>
          <c:showPercent val="0"/>
          <c:showBubbleSize val="0"/>
          <c:extLst>
            <c:ext xmlns:c15="http://schemas.microsoft.com/office/drawing/2012/chart" uri="{CE6537A1-D6FC-4f65-9D91-7224C49458BB}"/>
          </c:extLst>
        </c:dLbl>
      </c:pivotFmt>
      <c:pivotFmt>
        <c:idx val="23"/>
        <c:dLbl>
          <c:idx val="0"/>
          <c:showLegendKey val="0"/>
          <c:showVal val="1"/>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B050"/>
          </a:solidFill>
          <a:ln>
            <a:noFill/>
          </a:ln>
          <a:effectLst/>
          <a:sp3d/>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8"/>
        <c:spPr>
          <a:solidFill>
            <a:srgbClr val="FF0000"/>
          </a:solidFill>
          <a:ln>
            <a:solidFill>
              <a:srgbClr val="FF0000"/>
            </a:solidFill>
          </a:ln>
          <a:effectLst/>
          <a:sp3d>
            <a:contourClr>
              <a:srgbClr val="FF0000"/>
            </a:contourClr>
          </a:sp3d>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9"/>
        <c:spPr>
          <a:solidFill>
            <a:srgbClr val="FFFF00"/>
          </a:solidFill>
          <a:ln>
            <a:noFill/>
          </a:ln>
          <a:effectLst/>
          <a:sp3d/>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bg1">
              <a:lumMod val="65000"/>
            </a:schemeClr>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bg1">
              <a:lumMod val="75000"/>
            </a:schemeClr>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'Comparación de Componentes'!$B$6:$B$7</c:f>
              <c:strCache>
                <c:ptCount val="1"/>
                <c:pt idx="0">
                  <c:v>NO INICIADO</c:v>
                </c:pt>
              </c:strCache>
            </c:strRef>
          </c:tx>
          <c:spPr>
            <a:solidFill>
              <a:schemeClr val="bg1">
                <a:lumMod val="75000"/>
              </a:schemeClr>
            </a:solidFill>
            <a:ln>
              <a:noFill/>
            </a:ln>
            <a:effectLst/>
            <a:sp3d/>
          </c:spPr>
          <c:invertIfNegative val="0"/>
          <c:cat>
            <c:strRef>
              <c:f>'Comparación de Componentes'!$A$8:$A$13</c:f>
              <c:strCache>
                <c:ptCount val="5"/>
                <c:pt idx="0">
                  <c:v>Gestión de riesgos de la seguridad operacional (C2)</c:v>
                </c:pt>
                <c:pt idx="1">
                  <c:v>Aseguramiento de la seguridad operacional (C3)</c:v>
                </c:pt>
                <c:pt idx="2">
                  <c:v>Políticas y objetivos de la seguridad operacional (C1)</c:v>
                </c:pt>
                <c:pt idx="3">
                  <c:v>Promoción de la seguridad operacional (C4)</c:v>
                </c:pt>
                <c:pt idx="4">
                  <c:v>Gestión de la interfaz (MAUT-1.0-22- 007 - Asuntos complementarios para implementación de SMS #7.8)</c:v>
                </c:pt>
              </c:strCache>
            </c:strRef>
          </c:cat>
          <c:val>
            <c:numRef>
              <c:f>'Comparación de Componentes'!$B$8:$B$13</c:f>
              <c:numCache>
                <c:formatCode>General</c:formatCode>
                <c:ptCount val="5"/>
                <c:pt idx="0">
                  <c:v>11</c:v>
                </c:pt>
                <c:pt idx="1">
                  <c:v>10</c:v>
                </c:pt>
                <c:pt idx="2">
                  <c:v>19</c:v>
                </c:pt>
                <c:pt idx="3">
                  <c:v>6</c:v>
                </c:pt>
                <c:pt idx="4">
                  <c:v>1</c:v>
                </c:pt>
              </c:numCache>
            </c:numRef>
          </c:val>
          <c:extLst>
            <c:ext xmlns:c16="http://schemas.microsoft.com/office/drawing/2014/chart" uri="{C3380CC4-5D6E-409C-BE32-E72D297353CC}">
              <c16:uniqueId val="{00000001-3D64-49A2-AC38-665C0E38E3FA}"/>
            </c:ext>
          </c:extLst>
        </c:ser>
        <c:dLbls>
          <c:showLegendKey val="0"/>
          <c:showVal val="0"/>
          <c:showCatName val="0"/>
          <c:showSerName val="0"/>
          <c:showPercent val="0"/>
          <c:showBubbleSize val="0"/>
        </c:dLbls>
        <c:gapWidth val="150"/>
        <c:shape val="box"/>
        <c:axId val="412393504"/>
        <c:axId val="412392256"/>
        <c:axId val="0"/>
      </c:bar3DChart>
      <c:catAx>
        <c:axId val="4123935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412392256"/>
        <c:crosses val="autoZero"/>
        <c:auto val="1"/>
        <c:lblAlgn val="ctr"/>
        <c:lblOffset val="100"/>
        <c:noMultiLvlLbl val="0"/>
      </c:catAx>
      <c:valAx>
        <c:axId val="41239225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4123935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[MAUT-3.0-12-097HerramientadeEvaluacindeSMSPEL-OPS-AIR-ANS-AGA.xlsx]Comparación por Elemento!TablaDinámica2</c:name>
    <c:fmtId val="0"/>
  </c:pivotSource>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Comparación por Elemento</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a:sp3d/>
        </c:spPr>
        <c:marker>
          <c:symbol val="none"/>
        </c:marker>
      </c:pivotFmt>
      <c:pivotFmt>
        <c:idx val="1"/>
        <c:spPr>
          <a:solidFill>
            <a:schemeClr val="accent1"/>
          </a:solidFill>
          <a:ln>
            <a:noFill/>
          </a:ln>
          <a:effectLst/>
          <a:sp3d/>
        </c:spPr>
        <c:marker>
          <c:symbol val="none"/>
        </c:marker>
      </c:pivotFmt>
      <c:pivotFmt>
        <c:idx val="2"/>
        <c:spPr>
          <a:solidFill>
            <a:schemeClr val="accent1"/>
          </a:solidFill>
          <a:ln>
            <a:noFill/>
          </a:ln>
          <a:effectLst/>
          <a:sp3d/>
        </c:spPr>
        <c:marker>
          <c:symbol val="none"/>
        </c:marker>
      </c:pivotFmt>
      <c:pivotFmt>
        <c:idx val="3"/>
        <c:spPr>
          <a:solidFill>
            <a:schemeClr val="accent1"/>
          </a:solidFill>
          <a:ln>
            <a:noFill/>
          </a:ln>
          <a:effectLst/>
          <a:sp3d/>
        </c:spPr>
        <c:marker>
          <c:symbol val="none"/>
        </c:marker>
      </c:pivotFmt>
      <c:pivotFmt>
        <c:idx val="4"/>
        <c:spPr>
          <a:solidFill>
            <a:schemeClr val="accent1"/>
          </a:solidFill>
          <a:ln>
            <a:noFill/>
          </a:ln>
          <a:effectLst/>
          <a:sp3d/>
        </c:spPr>
        <c:marker>
          <c:symbol val="none"/>
        </c:marker>
      </c:pivotFmt>
      <c:pivotFmt>
        <c:idx val="5"/>
        <c:spPr>
          <a:solidFill>
            <a:srgbClr val="FF0000"/>
          </a:solidFill>
          <a:ln>
            <a:noFill/>
          </a:ln>
          <a:effectLst/>
          <a:sp3d/>
        </c:spPr>
        <c:marker>
          <c:symbol val="none"/>
        </c:marker>
      </c:pivotFmt>
      <c:pivotFmt>
        <c:idx val="6"/>
        <c:spPr>
          <a:solidFill>
            <a:srgbClr val="FFC000"/>
          </a:solidFill>
          <a:ln>
            <a:noFill/>
          </a:ln>
          <a:effectLst/>
          <a:sp3d/>
        </c:spPr>
        <c:marker>
          <c:symbol val="none"/>
        </c:marker>
      </c:pivotFmt>
      <c:pivotFmt>
        <c:idx val="7"/>
        <c:spPr>
          <a:solidFill>
            <a:srgbClr val="FFFF00"/>
          </a:solidFill>
          <a:ln>
            <a:noFill/>
          </a:ln>
          <a:effectLst/>
          <a:sp3d/>
        </c:spPr>
        <c:marker>
          <c:symbol val="none"/>
        </c:marker>
      </c:pivotFmt>
      <c:pivotFmt>
        <c:idx val="8"/>
        <c:spPr>
          <a:solidFill>
            <a:srgbClr val="00B050"/>
          </a:solidFill>
          <a:ln>
            <a:noFill/>
          </a:ln>
          <a:effectLst/>
          <a:sp3d/>
        </c:spPr>
        <c:marker>
          <c:symbol val="none"/>
        </c:marker>
      </c:pivotFmt>
      <c:pivotFmt>
        <c:idx val="9"/>
        <c:spPr>
          <a:solidFill>
            <a:schemeClr val="bg1">
              <a:lumMod val="65000"/>
            </a:schemeClr>
          </a:solidFill>
          <a:ln>
            <a:noFill/>
          </a:ln>
          <a:effectLst/>
          <a:sp3d/>
        </c:spPr>
        <c:marker>
          <c:symbol val="none"/>
        </c:marker>
      </c:pivotFmt>
      <c:pivotFmt>
        <c:idx val="10"/>
        <c:spPr>
          <a:solidFill>
            <a:schemeClr val="accent1"/>
          </a:solidFill>
          <a:ln>
            <a:noFill/>
          </a:ln>
          <a:effectLst/>
          <a:sp3d/>
        </c:spPr>
        <c:marker>
          <c:symbol val="none"/>
        </c:marker>
      </c:pivotFmt>
      <c:pivotFmt>
        <c:idx val="11"/>
        <c:spPr>
          <a:solidFill>
            <a:srgbClr val="FF0000"/>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FF0000"/>
          </a:solidFill>
          <a:ln>
            <a:noFill/>
          </a:ln>
          <a:effectLst/>
          <a:sp3d/>
        </c:spPr>
        <c:marker>
          <c:symbol val="none"/>
        </c:marker>
      </c:pivotFmt>
      <c:pivotFmt>
        <c:idx val="13"/>
        <c:spPr>
          <a:solidFill>
            <a:srgbClr val="00B050"/>
          </a:solidFill>
          <a:ln>
            <a:noFill/>
          </a:ln>
          <a:effectLst/>
          <a:sp3d/>
        </c:spPr>
        <c:marker>
          <c:symbol val="none"/>
        </c:marker>
      </c:pivotFmt>
      <c:pivotFmt>
        <c:idx val="14"/>
        <c:spPr>
          <a:solidFill>
            <a:srgbClr val="FFFF00"/>
          </a:solidFill>
          <a:ln>
            <a:noFill/>
          </a:ln>
          <a:effectLst/>
          <a:sp3d/>
        </c:spPr>
        <c:marker>
          <c:symbol val="none"/>
        </c:marker>
      </c:pivotFmt>
      <c:pivotFmt>
        <c:idx val="15"/>
        <c:spPr>
          <a:solidFill>
            <a:schemeClr val="accent1"/>
          </a:solidFill>
          <a:ln>
            <a:noFill/>
          </a:ln>
          <a:effectLst/>
          <a:sp3d/>
        </c:spPr>
        <c:marker>
          <c:symbol val="none"/>
        </c:marker>
      </c:pivotFmt>
      <c:pivotFmt>
        <c:idx val="16"/>
        <c:spPr>
          <a:solidFill>
            <a:schemeClr val="accent1"/>
          </a:solidFill>
          <a:ln>
            <a:noFill/>
          </a:ln>
          <a:effectLst/>
          <a:sp3d/>
        </c:spPr>
        <c:marker>
          <c:symbol val="none"/>
        </c:marker>
      </c:pivotFmt>
      <c:pivotFmt>
        <c:idx val="17"/>
        <c:spPr>
          <a:solidFill>
            <a:schemeClr val="bg1">
              <a:lumMod val="75000"/>
            </a:schemeClr>
          </a:solidFill>
          <a:ln>
            <a:noFill/>
          </a:ln>
          <a:effectLst/>
          <a:sp3d/>
        </c:spPr>
        <c:marker>
          <c:symbol val="none"/>
        </c:marker>
      </c:pivotFmt>
      <c:pivotFmt>
        <c:idx val="18"/>
        <c:spPr>
          <a:solidFill>
            <a:srgbClr val="FF0000"/>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rgbClr val="FFC000"/>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rgbClr val="FFFF00"/>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rgbClr val="00B050"/>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bg1"/>
          </a:solidFill>
          <a:ln>
            <a:solidFill>
              <a:schemeClr val="tx1"/>
            </a:solidFill>
          </a:ln>
          <a:effectLst/>
          <a:sp3d>
            <a:contourClr>
              <a:schemeClr val="tx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5"/>
        <c:spPr>
          <a:solidFill>
            <a:srgbClr val="FF0000"/>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a:sp3d/>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FF0000"/>
          </a:solidFill>
          <a:ln>
            <a:noFill/>
          </a:ln>
          <a:effectLst/>
          <a:sp3d/>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FF00"/>
          </a:solidFill>
          <a:ln>
            <a:noFill/>
          </a:ln>
          <a:effectLst/>
          <a:sp3d/>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00B050"/>
          </a:solidFill>
          <a:ln>
            <a:solidFill>
              <a:srgbClr val="00B050"/>
            </a:solidFill>
          </a:ln>
          <a:effectLst/>
          <a:sp3d>
            <a:contourClr>
              <a:srgbClr val="00B050"/>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a:sp3d/>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'Comparación por Elemento'!$C$7:$C$8</c:f>
              <c:strCache>
                <c:ptCount val="1"/>
                <c:pt idx="0">
                  <c:v>NO INICIADO</c:v>
                </c:pt>
              </c:strCache>
            </c:strRef>
          </c:tx>
          <c:spPr>
            <a:solidFill>
              <a:srgbClr val="FF0000"/>
            </a:solidFill>
            <a:ln>
              <a:noFill/>
            </a:ln>
            <a:effectLst/>
            <a:sp3d/>
          </c:spPr>
          <c:invertIfNegative val="0"/>
          <c:cat>
            <c:strRef>
              <c:f>'Comparación por Elemento'!$B$9:$B$22</c:f>
              <c:strCache>
                <c:ptCount val="13"/>
                <c:pt idx="0">
                  <c:v>Identificación de peligros (E2.1)</c:v>
                </c:pt>
                <c:pt idx="1">
                  <c:v>Evaluación y mitigación de los riesgos de seguridad operacional (E2.2)</c:v>
                </c:pt>
                <c:pt idx="2">
                  <c:v>Observación y medición del rendimiento en materia de la seguridad operacional (E3.1)</c:v>
                </c:pt>
                <c:pt idx="3">
                  <c:v>La gestión del cambio (E3.2)</c:v>
                </c:pt>
                <c:pt idx="4">
                  <c:v>Mejora continua del SMS (E3.3)</c:v>
                </c:pt>
                <c:pt idx="5">
                  <c:v>Compromiso de gestión (E 1.1)</c:v>
                </c:pt>
                <c:pt idx="6">
                  <c:v>Obligaciones de rendición de cuentas y responsabilidades en materia de seguridad operacional (E 1.2)</c:v>
                </c:pt>
                <c:pt idx="7">
                  <c:v>Nombramiento de personal clave  (E1.3)</c:v>
                </c:pt>
                <c:pt idx="8">
                  <c:v>Coordinación de la planificación de la respuesta ante emergencias  (E1.4)</c:v>
                </c:pt>
                <c:pt idx="9">
                  <c:v>Instrucción y educación (E4.1)</c:v>
                </c:pt>
                <c:pt idx="10">
                  <c:v>Comunicación de la seguridad operacional (E 4.2)</c:v>
                </c:pt>
                <c:pt idx="11">
                  <c:v>Documentación del SMS (E1.5)</c:v>
                </c:pt>
                <c:pt idx="12">
                  <c:v>Gestión de la interfaz (MAUT-1.0-22- 007 - Asuntos complementarios para implementación de SMS #7.8)</c:v>
                </c:pt>
              </c:strCache>
            </c:strRef>
          </c:cat>
          <c:val>
            <c:numRef>
              <c:f>'Comparación por Elemento'!$C$9:$C$22</c:f>
              <c:numCache>
                <c:formatCode>General</c:formatCode>
                <c:ptCount val="13"/>
                <c:pt idx="0">
                  <c:v>7</c:v>
                </c:pt>
                <c:pt idx="1">
                  <c:v>4</c:v>
                </c:pt>
                <c:pt idx="2">
                  <c:v>7</c:v>
                </c:pt>
                <c:pt idx="3">
                  <c:v>2</c:v>
                </c:pt>
                <c:pt idx="4">
                  <c:v>1</c:v>
                </c:pt>
                <c:pt idx="5">
                  <c:v>9</c:v>
                </c:pt>
                <c:pt idx="6">
                  <c:v>3</c:v>
                </c:pt>
                <c:pt idx="7">
                  <c:v>3</c:v>
                </c:pt>
                <c:pt idx="8">
                  <c:v>2</c:v>
                </c:pt>
                <c:pt idx="9">
                  <c:v>5</c:v>
                </c:pt>
                <c:pt idx="10">
                  <c:v>1</c:v>
                </c:pt>
                <c:pt idx="11">
                  <c:v>2</c:v>
                </c:pt>
                <c:pt idx="12">
                  <c:v>1</c:v>
                </c:pt>
              </c:numCache>
            </c:numRef>
          </c:val>
          <c:extLst>
            <c:ext xmlns:c16="http://schemas.microsoft.com/office/drawing/2014/chart" uri="{C3380CC4-5D6E-409C-BE32-E72D297353CC}">
              <c16:uniqueId val="{00000000-9E37-40F9-AEEF-6649073C4DDD}"/>
            </c:ext>
          </c:extLst>
        </c:ser>
        <c:dLbls>
          <c:showLegendKey val="0"/>
          <c:showVal val="0"/>
          <c:showCatName val="0"/>
          <c:showSerName val="0"/>
          <c:showPercent val="0"/>
          <c:showBubbleSize val="0"/>
        </c:dLbls>
        <c:gapWidth val="150"/>
        <c:shape val="box"/>
        <c:axId val="357803552"/>
        <c:axId val="357802304"/>
        <c:axId val="0"/>
      </c:bar3DChart>
      <c:catAx>
        <c:axId val="357803552"/>
        <c:scaling>
          <c:orientation val="minMax"/>
        </c:scaling>
        <c:delete val="0"/>
        <c:axPos val="b"/>
        <c:numFmt formatCode="General" sourceLinked="1"/>
        <c:majorTickMark val="none"/>
        <c:minorTickMark val="none"/>
        <c:tickLblPos val="nextTo"/>
        <c:spPr>
          <a:noFill/>
          <a:ln>
            <a:noFill/>
          </a:ln>
          <a:effectLst/>
        </c:spPr>
        <c:txPr>
          <a:bodyPr rot="-5400000" spcFirstLastPara="1" vertOverflow="ellipsis" wrap="square" anchor="t"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7802304"/>
        <c:crosses val="autoZero"/>
        <c:auto val="1"/>
        <c:lblAlgn val="ctr"/>
        <c:lblOffset val="100"/>
        <c:tickLblSkip val="1"/>
        <c:noMultiLvlLbl val="0"/>
      </c:catAx>
      <c:valAx>
        <c:axId val="357802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78035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[MAUT-3.0-12-097HerramientadeEvaluacindeSMSPEL-OPS-AIR-ANS-AGA.xlsx]Comparación de Totalidades!TablaDinámica15</c:name>
    <c:fmtId val="0"/>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Puntuación total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pivotFmt>
      <c:pivotFmt>
        <c:idx val="2"/>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marker>
          <c:symbol val="none"/>
        </c:marker>
      </c:pivotFmt>
      <c:pivotFmt>
        <c:idx val="6"/>
        <c:spPr>
          <a:solidFill>
            <a:schemeClr val="accent1"/>
          </a:solidFill>
          <a:ln w="25400">
            <a:solidFill>
              <a:schemeClr val="lt1"/>
            </a:solidFill>
          </a:ln>
          <a:effectLst/>
          <a:sp3d contourW="25400">
            <a:contourClr>
              <a:schemeClr val="lt1"/>
            </a:contourClr>
          </a:sp3d>
        </c:spPr>
        <c:marker>
          <c:symbol val="none"/>
        </c:marker>
      </c:pivotFmt>
      <c:pivotFmt>
        <c:idx val="7"/>
        <c:spPr>
          <a:solidFill>
            <a:schemeClr val="accent1"/>
          </a:solidFill>
          <a:ln w="25400">
            <a:solidFill>
              <a:schemeClr val="lt1"/>
            </a:solidFill>
          </a:ln>
          <a:effectLst/>
          <a:sp3d contourW="25400">
            <a:contourClr>
              <a:schemeClr val="lt1"/>
            </a:contourClr>
          </a:sp3d>
        </c:spPr>
        <c:marker>
          <c:symbol val="none"/>
        </c:marker>
      </c:pivotFmt>
      <c:pivotFmt>
        <c:idx val="8"/>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view3D>
      <c:rotX val="3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'Comparación de Totalidades'!$B$8</c:f>
              <c:strCache>
                <c:ptCount val="1"/>
                <c:pt idx="0">
                  <c:v>Total</c:v>
                </c:pt>
              </c:strCache>
            </c:strRef>
          </c:tx>
          <c:spPr>
            <a:solidFill>
              <a:schemeClr val="accent1"/>
            </a:solidFill>
            <a:ln w="25400">
              <a:solidFill>
                <a:schemeClr val="lt1"/>
              </a:solidFill>
            </a:ln>
            <a:effectLst/>
            <a:sp3d contourW="25400">
              <a:contourClr>
                <a:schemeClr val="lt1"/>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'Comparación de Totalidades'!$A$9</c:f>
              <c:strCache>
                <c:ptCount val="1"/>
                <c:pt idx="0">
                  <c:v>Total</c:v>
                </c:pt>
              </c:strCache>
            </c:strRef>
          </c:cat>
          <c:val>
            <c:numRef>
              <c:f>'Comparación de Totalidades'!$B$9</c:f>
              <c:numCache>
                <c:formatCode>General</c:formatCode>
                <c:ptCount val="1"/>
                <c:pt idx="0">
                  <c:v>0</c:v>
                </c:pt>
              </c:numCache>
            </c:numRef>
          </c:val>
          <c:extLst>
            <c:ext xmlns:c16="http://schemas.microsoft.com/office/drawing/2014/chart" uri="{C3380CC4-5D6E-409C-BE32-E72D297353CC}">
              <c16:uniqueId val="{00000000-3BDE-4198-9804-8A47A3E46373}"/>
            </c:ext>
          </c:extLst>
        </c:ser>
        <c:dLbls>
          <c:showLegendKey val="0"/>
          <c:showVal val="1"/>
          <c:showCatName val="0"/>
          <c:showSerName val="0"/>
          <c:showPercent val="0"/>
          <c:showBubbleSize val="0"/>
        </c:dLbls>
        <c:gapWidth val="100"/>
        <c:shape val="box"/>
        <c:axId val="573900000"/>
        <c:axId val="551870336"/>
        <c:axId val="0"/>
      </c:bar3DChart>
      <c:catAx>
        <c:axId val="5739000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1870336"/>
        <c:crosses val="autoZero"/>
        <c:auto val="1"/>
        <c:lblAlgn val="ctr"/>
        <c:lblOffset val="100"/>
        <c:noMultiLvlLbl val="0"/>
      </c:catAx>
      <c:valAx>
        <c:axId val="55187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900000"/>
        <c:crosses val="autoZero"/>
        <c:crossBetween val="between"/>
      </c:valAx>
      <c:spPr>
        <a:noFill/>
        <a:ln>
          <a:noFill/>
        </a:ln>
        <a:effectLst/>
      </c:spPr>
    </c:plotArea>
    <c:legend>
      <c:legendPos val="r"/>
      <c:overlay val="0"/>
      <c:spPr>
        <a:noFill/>
        <a:ln w="12700">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Comparaci&#243;n por Elemento'!A1"/><Relationship Id="rId3" Type="http://schemas.openxmlformats.org/officeDocument/2006/relationships/hyperlink" Target="#'GRAFICO DE COMPARACION'!A1"/><Relationship Id="rId7" Type="http://schemas.openxmlformats.org/officeDocument/2006/relationships/hyperlink" Target="#'Comparaci&#243;n de Componentes'!A1"/><Relationship Id="rId2" Type="http://schemas.openxmlformats.org/officeDocument/2006/relationships/image" Target="../media/image1.png"/><Relationship Id="rId1" Type="http://schemas.openxmlformats.org/officeDocument/2006/relationships/hyperlink" Target="#'SMS Evaluation tool (2)'!A1"/><Relationship Id="rId6" Type="http://schemas.openxmlformats.org/officeDocument/2006/relationships/image" Target="../media/image3.png"/><Relationship Id="rId5" Type="http://schemas.openxmlformats.org/officeDocument/2006/relationships/hyperlink" Target="#Inicio!A1"/><Relationship Id="rId10" Type="http://schemas.openxmlformats.org/officeDocument/2006/relationships/image" Target="../media/image4.png"/><Relationship Id="rId4" Type="http://schemas.openxmlformats.org/officeDocument/2006/relationships/image" Target="../media/image2.png"/><Relationship Id="rId9" Type="http://schemas.openxmlformats.org/officeDocument/2006/relationships/hyperlink" Target="#'Comparaci&#243;n de Totalidades'!A1"/></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Start!A1"/></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Start!A1"/></Relationships>
</file>

<file path=xl/drawings/_rels/drawing4.xml.rels><?xml version="1.0" encoding="UTF-8" standalone="yes"?>
<Relationships xmlns="http://schemas.openxmlformats.org/package/2006/relationships"><Relationship Id="rId3" Type="http://schemas.openxmlformats.org/officeDocument/2006/relationships/hyperlink" Target="#Start!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hyperlink" Target="#Start!A1"/><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Start!A1"/><Relationship Id="rId1" Type="http://schemas.openxmlformats.org/officeDocument/2006/relationships/chart" Target="../charts/chart4.xml"/><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Start!A1"/><Relationship Id="rId1" Type="http://schemas.openxmlformats.org/officeDocument/2006/relationships/chart" Target="../charts/chart5.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85724</xdr:rowOff>
    </xdr:from>
    <xdr:to>
      <xdr:col>12</xdr:col>
      <xdr:colOff>666749</xdr:colOff>
      <xdr:row>26</xdr:row>
      <xdr:rowOff>171449</xdr:rowOff>
    </xdr:to>
    <xdr:sp macro="" textlink="">
      <xdr:nvSpPr>
        <xdr:cNvPr id="9" name="Rectángulo: esquinas redondeadas 8">
          <a:extLst>
            <a:ext uri="{FF2B5EF4-FFF2-40B4-BE49-F238E27FC236}">
              <a16:creationId xmlns:a16="http://schemas.microsoft.com/office/drawing/2014/main" id="{2BE17DA3-A8B1-BEFA-C2AB-48B61F931521}"/>
            </a:ext>
          </a:extLst>
        </xdr:cNvPr>
        <xdr:cNvSpPr/>
      </xdr:nvSpPr>
      <xdr:spPr>
        <a:xfrm>
          <a:off x="0" y="85724"/>
          <a:ext cx="9353549" cy="3895725"/>
        </a:xfrm>
        <a:prstGeom prst="roundRect">
          <a:avLst/>
        </a:prstGeom>
        <a:solidFill>
          <a:schemeClr val="accent5">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BO" sz="1100"/>
        </a:p>
      </xdr:txBody>
    </xdr:sp>
    <xdr:clientData/>
  </xdr:twoCellAnchor>
  <xdr:twoCellAnchor editAs="oneCell">
    <xdr:from>
      <xdr:col>2</xdr:col>
      <xdr:colOff>647700</xdr:colOff>
      <xdr:row>12</xdr:row>
      <xdr:rowOff>66675</xdr:rowOff>
    </xdr:from>
    <xdr:to>
      <xdr:col>4</xdr:col>
      <xdr:colOff>90525</xdr:colOff>
      <xdr:row>17</xdr:row>
      <xdr:rowOff>81000</xdr:rowOff>
    </xdr:to>
    <xdr:pic>
      <xdr:nvPicPr>
        <xdr:cNvPr id="3" name="Imagen 2">
          <a:hlinkClick xmlns:r="http://schemas.openxmlformats.org/officeDocument/2006/relationships" r:id="rId1"/>
          <a:extLst>
            <a:ext uri="{FF2B5EF4-FFF2-40B4-BE49-F238E27FC236}">
              <a16:creationId xmlns:a16="http://schemas.microsoft.com/office/drawing/2014/main" id="{3CE24692-029E-78DA-145B-BE99A92880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1700" y="1209675"/>
          <a:ext cx="966825" cy="966825"/>
        </a:xfrm>
        <a:prstGeom prst="rect">
          <a:avLst/>
        </a:prstGeom>
      </xdr:spPr>
    </xdr:pic>
    <xdr:clientData/>
  </xdr:twoCellAnchor>
  <xdr:twoCellAnchor editAs="oneCell">
    <xdr:from>
      <xdr:col>4</xdr:col>
      <xdr:colOff>626250</xdr:colOff>
      <xdr:row>12</xdr:row>
      <xdr:rowOff>111900</xdr:rowOff>
    </xdr:from>
    <xdr:to>
      <xdr:col>6</xdr:col>
      <xdr:colOff>69075</xdr:colOff>
      <xdr:row>17</xdr:row>
      <xdr:rowOff>126225</xdr:rowOff>
    </xdr:to>
    <xdr:pic>
      <xdr:nvPicPr>
        <xdr:cNvPr id="5" name="Imagen 4">
          <a:hlinkClick xmlns:r="http://schemas.openxmlformats.org/officeDocument/2006/relationships" r:id="rId3"/>
          <a:extLst>
            <a:ext uri="{FF2B5EF4-FFF2-40B4-BE49-F238E27FC236}">
              <a16:creationId xmlns:a16="http://schemas.microsoft.com/office/drawing/2014/main" id="{4C414F4C-E8BE-F5A6-452A-3C0FED5B53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74250" y="1254900"/>
          <a:ext cx="966825" cy="966825"/>
        </a:xfrm>
        <a:prstGeom prst="rect">
          <a:avLst/>
        </a:prstGeom>
      </xdr:spPr>
    </xdr:pic>
    <xdr:clientData/>
  </xdr:twoCellAnchor>
  <xdr:twoCellAnchor editAs="oneCell">
    <xdr:from>
      <xdr:col>0</xdr:col>
      <xdr:colOff>671475</xdr:colOff>
      <xdr:row>12</xdr:row>
      <xdr:rowOff>4725</xdr:rowOff>
    </xdr:from>
    <xdr:to>
      <xdr:col>2</xdr:col>
      <xdr:colOff>114300</xdr:colOff>
      <xdr:row>17</xdr:row>
      <xdr:rowOff>19050</xdr:rowOff>
    </xdr:to>
    <xdr:pic>
      <xdr:nvPicPr>
        <xdr:cNvPr id="7" name="Imagen 6">
          <a:hlinkClick xmlns:r="http://schemas.openxmlformats.org/officeDocument/2006/relationships" r:id="rId5"/>
          <a:extLst>
            <a:ext uri="{FF2B5EF4-FFF2-40B4-BE49-F238E27FC236}">
              <a16:creationId xmlns:a16="http://schemas.microsoft.com/office/drawing/2014/main" id="{F21C3ADB-CAD3-09E7-3BE6-F548FC31D33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71475" y="1147725"/>
          <a:ext cx="966825" cy="966825"/>
        </a:xfrm>
        <a:prstGeom prst="rect">
          <a:avLst/>
        </a:prstGeom>
      </xdr:spPr>
    </xdr:pic>
    <xdr:clientData/>
  </xdr:twoCellAnchor>
  <xdr:twoCellAnchor editAs="oneCell">
    <xdr:from>
      <xdr:col>6</xdr:col>
      <xdr:colOff>654825</xdr:colOff>
      <xdr:row>12</xdr:row>
      <xdr:rowOff>111900</xdr:rowOff>
    </xdr:from>
    <xdr:to>
      <xdr:col>8</xdr:col>
      <xdr:colOff>97650</xdr:colOff>
      <xdr:row>17</xdr:row>
      <xdr:rowOff>126225</xdr:rowOff>
    </xdr:to>
    <xdr:pic>
      <xdr:nvPicPr>
        <xdr:cNvPr id="11" name="Imagen 10">
          <a:hlinkClick xmlns:r="http://schemas.openxmlformats.org/officeDocument/2006/relationships" r:id="rId7"/>
          <a:extLst>
            <a:ext uri="{FF2B5EF4-FFF2-40B4-BE49-F238E27FC236}">
              <a16:creationId xmlns:a16="http://schemas.microsoft.com/office/drawing/2014/main" id="{B5C4EFD2-5C17-4B8C-9194-554B634B09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26825" y="1254900"/>
          <a:ext cx="966825" cy="966825"/>
        </a:xfrm>
        <a:prstGeom prst="rect">
          <a:avLst/>
        </a:prstGeom>
      </xdr:spPr>
    </xdr:pic>
    <xdr:clientData/>
  </xdr:twoCellAnchor>
  <xdr:twoCellAnchor editAs="oneCell">
    <xdr:from>
      <xdr:col>8</xdr:col>
      <xdr:colOff>664350</xdr:colOff>
      <xdr:row>12</xdr:row>
      <xdr:rowOff>121425</xdr:rowOff>
    </xdr:from>
    <xdr:to>
      <xdr:col>10</xdr:col>
      <xdr:colOff>107175</xdr:colOff>
      <xdr:row>17</xdr:row>
      <xdr:rowOff>135750</xdr:rowOff>
    </xdr:to>
    <xdr:pic>
      <xdr:nvPicPr>
        <xdr:cNvPr id="12" name="Imagen 11">
          <a:hlinkClick xmlns:r="http://schemas.openxmlformats.org/officeDocument/2006/relationships" r:id="rId8"/>
          <a:extLst>
            <a:ext uri="{FF2B5EF4-FFF2-40B4-BE49-F238E27FC236}">
              <a16:creationId xmlns:a16="http://schemas.microsoft.com/office/drawing/2014/main" id="{63DDF19E-E2D2-4FF3-B3B6-07BBAA62B6D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0350" y="1264425"/>
          <a:ext cx="966825" cy="966825"/>
        </a:xfrm>
        <a:prstGeom prst="rect">
          <a:avLst/>
        </a:prstGeom>
      </xdr:spPr>
    </xdr:pic>
    <xdr:clientData/>
  </xdr:twoCellAnchor>
  <xdr:twoCellAnchor editAs="oneCell">
    <xdr:from>
      <xdr:col>10</xdr:col>
      <xdr:colOff>664350</xdr:colOff>
      <xdr:row>12</xdr:row>
      <xdr:rowOff>111900</xdr:rowOff>
    </xdr:from>
    <xdr:to>
      <xdr:col>12</xdr:col>
      <xdr:colOff>107175</xdr:colOff>
      <xdr:row>17</xdr:row>
      <xdr:rowOff>126225</xdr:rowOff>
    </xdr:to>
    <xdr:pic>
      <xdr:nvPicPr>
        <xdr:cNvPr id="13" name="Imagen 12">
          <a:hlinkClick xmlns:r="http://schemas.openxmlformats.org/officeDocument/2006/relationships" r:id="rId9"/>
          <a:extLst>
            <a:ext uri="{FF2B5EF4-FFF2-40B4-BE49-F238E27FC236}">
              <a16:creationId xmlns:a16="http://schemas.microsoft.com/office/drawing/2014/main" id="{4BA12B15-F4A0-4A09-85D1-5ADC3DB076E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284350" y="1254900"/>
          <a:ext cx="966825" cy="966825"/>
        </a:xfrm>
        <a:prstGeom prst="rect">
          <a:avLst/>
        </a:prstGeom>
      </xdr:spPr>
    </xdr:pic>
    <xdr:clientData/>
  </xdr:twoCellAnchor>
  <xdr:oneCellAnchor>
    <xdr:from>
      <xdr:col>1</xdr:col>
      <xdr:colOff>76200</xdr:colOff>
      <xdr:row>17</xdr:row>
      <xdr:rowOff>9525</xdr:rowOff>
    </xdr:from>
    <xdr:ext cx="633250" cy="342786"/>
    <xdr:sp macro="" textlink="">
      <xdr:nvSpPr>
        <xdr:cNvPr id="15" name="CuadroTexto 14">
          <a:extLst>
            <a:ext uri="{FF2B5EF4-FFF2-40B4-BE49-F238E27FC236}">
              <a16:creationId xmlns:a16="http://schemas.microsoft.com/office/drawing/2014/main" id="{05C0CBFB-BBB3-0959-D990-4568DA367CEC}"/>
            </a:ext>
          </a:extLst>
        </xdr:cNvPr>
        <xdr:cNvSpPr txBox="1"/>
      </xdr:nvSpPr>
      <xdr:spPr>
        <a:xfrm>
          <a:off x="838200" y="2105025"/>
          <a:ext cx="633250"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BO" sz="1600">
              <a:solidFill>
                <a:schemeClr val="bg1"/>
              </a:solidFill>
            </a:rPr>
            <a:t>Inicio</a:t>
          </a:r>
        </a:p>
      </xdr:txBody>
    </xdr:sp>
    <xdr:clientData/>
  </xdr:oneCellAnchor>
  <xdr:oneCellAnchor>
    <xdr:from>
      <xdr:col>2</xdr:col>
      <xdr:colOff>85725</xdr:colOff>
      <xdr:row>6</xdr:row>
      <xdr:rowOff>114300</xdr:rowOff>
    </xdr:from>
    <xdr:ext cx="6819900" cy="843693"/>
    <xdr:sp macro="" textlink="">
      <xdr:nvSpPr>
        <xdr:cNvPr id="16" name="CuadroTexto 15">
          <a:extLst>
            <a:ext uri="{FF2B5EF4-FFF2-40B4-BE49-F238E27FC236}">
              <a16:creationId xmlns:a16="http://schemas.microsoft.com/office/drawing/2014/main" id="{DEEE84D6-9A0D-4869-B04E-7CD379CB54E9}"/>
            </a:ext>
          </a:extLst>
        </xdr:cNvPr>
        <xdr:cNvSpPr txBox="1"/>
      </xdr:nvSpPr>
      <xdr:spPr>
        <a:xfrm>
          <a:off x="1533525" y="1790700"/>
          <a:ext cx="6819900" cy="843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BO" sz="2400" b="1">
              <a:solidFill>
                <a:schemeClr val="bg1"/>
              </a:solidFill>
            </a:rPr>
            <a:t>Secretaría de Autoridad Aeronáutica</a:t>
          </a:r>
        </a:p>
        <a:p>
          <a:pPr algn="ctr"/>
          <a:r>
            <a:rPr lang="es-BO" sz="2400" b="1">
              <a:solidFill>
                <a:schemeClr val="bg1"/>
              </a:solidFill>
            </a:rPr>
            <a:t>- Aerocivil -</a:t>
          </a:r>
        </a:p>
      </xdr:txBody>
    </xdr:sp>
    <xdr:clientData/>
  </xdr:oneCellAnchor>
  <xdr:oneCellAnchor>
    <xdr:from>
      <xdr:col>2</xdr:col>
      <xdr:colOff>438151</xdr:colOff>
      <xdr:row>17</xdr:row>
      <xdr:rowOff>0</xdr:rowOff>
    </xdr:from>
    <xdr:ext cx="1371599" cy="1094146"/>
    <xdr:sp macro="" textlink="">
      <xdr:nvSpPr>
        <xdr:cNvPr id="17" name="CuadroTexto 16">
          <a:extLst>
            <a:ext uri="{FF2B5EF4-FFF2-40B4-BE49-F238E27FC236}">
              <a16:creationId xmlns:a16="http://schemas.microsoft.com/office/drawing/2014/main" id="{F3353CDF-E553-429F-AD38-EF69F00E7BE0}"/>
            </a:ext>
          </a:extLst>
        </xdr:cNvPr>
        <xdr:cNvSpPr txBox="1"/>
      </xdr:nvSpPr>
      <xdr:spPr>
        <a:xfrm>
          <a:off x="1885951" y="2095500"/>
          <a:ext cx="1371599" cy="1094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BO" sz="1600">
              <a:solidFill>
                <a:schemeClr val="bg1"/>
              </a:solidFill>
            </a:rPr>
            <a:t>Herramienta de Evaluacion</a:t>
          </a:r>
          <a:r>
            <a:rPr lang="es-BO" sz="1600" baseline="0">
              <a:solidFill>
                <a:schemeClr val="bg1"/>
              </a:solidFill>
            </a:rPr>
            <a:t> del SMS - </a:t>
          </a:r>
        </a:p>
        <a:p>
          <a:pPr algn="ctr"/>
          <a:r>
            <a:rPr lang="es-BO" sz="1600" baseline="0">
              <a:solidFill>
                <a:schemeClr val="bg1"/>
              </a:solidFill>
            </a:rPr>
            <a:t>RAC 219</a:t>
          </a:r>
          <a:endParaRPr lang="es-BO" sz="1600">
            <a:solidFill>
              <a:schemeClr val="bg1"/>
            </a:solidFill>
          </a:endParaRPr>
        </a:p>
      </xdr:txBody>
    </xdr:sp>
    <xdr:clientData/>
  </xdr:oneCellAnchor>
  <xdr:oneCellAnchor>
    <xdr:from>
      <xdr:col>4</xdr:col>
      <xdr:colOff>438151</xdr:colOff>
      <xdr:row>17</xdr:row>
      <xdr:rowOff>9525</xdr:rowOff>
    </xdr:from>
    <xdr:ext cx="1371599" cy="593239"/>
    <xdr:sp macro="" textlink="">
      <xdr:nvSpPr>
        <xdr:cNvPr id="18" name="CuadroTexto 17">
          <a:extLst>
            <a:ext uri="{FF2B5EF4-FFF2-40B4-BE49-F238E27FC236}">
              <a16:creationId xmlns:a16="http://schemas.microsoft.com/office/drawing/2014/main" id="{F1EAD803-1E81-4035-A0C4-CB62274B50D4}"/>
            </a:ext>
          </a:extLst>
        </xdr:cNvPr>
        <xdr:cNvSpPr txBox="1"/>
      </xdr:nvSpPr>
      <xdr:spPr>
        <a:xfrm>
          <a:off x="3486151" y="2105025"/>
          <a:ext cx="1371599"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BO" sz="1600">
              <a:solidFill>
                <a:schemeClr val="bg1"/>
              </a:solidFill>
            </a:rPr>
            <a:t>Gráfico</a:t>
          </a:r>
          <a:r>
            <a:rPr lang="es-BO" sz="1600" baseline="0">
              <a:solidFill>
                <a:schemeClr val="bg1"/>
              </a:solidFill>
            </a:rPr>
            <a:t> de comparación</a:t>
          </a:r>
          <a:endParaRPr lang="es-BO" sz="1600">
            <a:solidFill>
              <a:schemeClr val="bg1"/>
            </a:solidFill>
          </a:endParaRPr>
        </a:p>
      </xdr:txBody>
    </xdr:sp>
    <xdr:clientData/>
  </xdr:oneCellAnchor>
  <xdr:oneCellAnchor>
    <xdr:from>
      <xdr:col>6</xdr:col>
      <xdr:colOff>466726</xdr:colOff>
      <xdr:row>17</xdr:row>
      <xdr:rowOff>28575</xdr:rowOff>
    </xdr:from>
    <xdr:ext cx="1371599" cy="843693"/>
    <xdr:sp macro="" textlink="">
      <xdr:nvSpPr>
        <xdr:cNvPr id="20" name="CuadroTexto 19">
          <a:extLst>
            <a:ext uri="{FF2B5EF4-FFF2-40B4-BE49-F238E27FC236}">
              <a16:creationId xmlns:a16="http://schemas.microsoft.com/office/drawing/2014/main" id="{41F224F8-5F46-4FEE-8DC2-310534FAD67B}"/>
            </a:ext>
          </a:extLst>
        </xdr:cNvPr>
        <xdr:cNvSpPr txBox="1"/>
      </xdr:nvSpPr>
      <xdr:spPr>
        <a:xfrm>
          <a:off x="5038726" y="2124075"/>
          <a:ext cx="1371599" cy="843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BO" sz="1600" baseline="0">
              <a:solidFill>
                <a:schemeClr val="bg1"/>
              </a:solidFill>
            </a:rPr>
            <a:t>Comparación de componentes</a:t>
          </a:r>
          <a:endParaRPr lang="es-BO" sz="1600">
            <a:solidFill>
              <a:schemeClr val="bg1"/>
            </a:solidFill>
          </a:endParaRPr>
        </a:p>
      </xdr:txBody>
    </xdr:sp>
    <xdr:clientData/>
  </xdr:oneCellAnchor>
  <xdr:oneCellAnchor>
    <xdr:from>
      <xdr:col>8</xdr:col>
      <xdr:colOff>476252</xdr:colOff>
      <xdr:row>17</xdr:row>
      <xdr:rowOff>28575</xdr:rowOff>
    </xdr:from>
    <xdr:ext cx="1285874" cy="843693"/>
    <xdr:sp macro="" textlink="">
      <xdr:nvSpPr>
        <xdr:cNvPr id="21" name="CuadroTexto 20">
          <a:extLst>
            <a:ext uri="{FF2B5EF4-FFF2-40B4-BE49-F238E27FC236}">
              <a16:creationId xmlns:a16="http://schemas.microsoft.com/office/drawing/2014/main" id="{D066E4AB-0492-4DB6-BA12-A4AF6C7D1707}"/>
            </a:ext>
          </a:extLst>
        </xdr:cNvPr>
        <xdr:cNvSpPr txBox="1"/>
      </xdr:nvSpPr>
      <xdr:spPr>
        <a:xfrm>
          <a:off x="6267452" y="3800475"/>
          <a:ext cx="1285874" cy="843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BO" sz="1600" baseline="0">
              <a:solidFill>
                <a:schemeClr val="bg1"/>
              </a:solidFill>
            </a:rPr>
            <a:t>Comparación por Elemento</a:t>
          </a:r>
          <a:endParaRPr lang="es-BO" sz="1600">
            <a:solidFill>
              <a:schemeClr val="bg1"/>
            </a:solidFill>
          </a:endParaRPr>
        </a:p>
      </xdr:txBody>
    </xdr:sp>
    <xdr:clientData/>
  </xdr:oneCellAnchor>
  <xdr:oneCellAnchor>
    <xdr:from>
      <xdr:col>10</xdr:col>
      <xdr:colOff>466726</xdr:colOff>
      <xdr:row>17</xdr:row>
      <xdr:rowOff>19050</xdr:rowOff>
    </xdr:from>
    <xdr:ext cx="1371599" cy="843693"/>
    <xdr:sp macro="" textlink="">
      <xdr:nvSpPr>
        <xdr:cNvPr id="22" name="CuadroTexto 21">
          <a:extLst>
            <a:ext uri="{FF2B5EF4-FFF2-40B4-BE49-F238E27FC236}">
              <a16:creationId xmlns:a16="http://schemas.microsoft.com/office/drawing/2014/main" id="{355948D4-139A-42B7-B772-31600D4BDD67}"/>
            </a:ext>
          </a:extLst>
        </xdr:cNvPr>
        <xdr:cNvSpPr txBox="1"/>
      </xdr:nvSpPr>
      <xdr:spPr>
        <a:xfrm>
          <a:off x="8086726" y="2114550"/>
          <a:ext cx="1371599" cy="843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BO" sz="1600" baseline="0">
              <a:solidFill>
                <a:schemeClr val="bg1"/>
              </a:solidFill>
            </a:rPr>
            <a:t>Comparación de Totalidades</a:t>
          </a:r>
          <a:endParaRPr lang="es-BO" sz="1600">
            <a:solidFill>
              <a:schemeClr val="bg1"/>
            </a:solidFill>
          </a:endParaRPr>
        </a:p>
      </xdr:txBody>
    </xdr:sp>
    <xdr:clientData/>
  </xdr:oneCellAnchor>
  <xdr:twoCellAnchor editAs="oneCell">
    <xdr:from>
      <xdr:col>0</xdr:col>
      <xdr:colOff>472625</xdr:colOff>
      <xdr:row>1</xdr:row>
      <xdr:rowOff>101247</xdr:rowOff>
    </xdr:from>
    <xdr:to>
      <xdr:col>2</xdr:col>
      <xdr:colOff>353674</xdr:colOff>
      <xdr:row>3</xdr:row>
      <xdr:rowOff>615548</xdr:rowOff>
    </xdr:to>
    <xdr:pic>
      <xdr:nvPicPr>
        <xdr:cNvPr id="4" name="Imagen 1">
          <a:extLst>
            <a:ext uri="{FF2B5EF4-FFF2-40B4-BE49-F238E27FC236}">
              <a16:creationId xmlns:a16="http://schemas.microsoft.com/office/drawing/2014/main" id="{1B3E7371-B5E1-404D-98EC-E9FA54DF387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72625" y="291747"/>
          <a:ext cx="1328849" cy="914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416718</xdr:colOff>
      <xdr:row>5</xdr:row>
      <xdr:rowOff>95250</xdr:rowOff>
    </xdr:from>
    <xdr:to>
      <xdr:col>31</xdr:col>
      <xdr:colOff>202406</xdr:colOff>
      <xdr:row>42</xdr:row>
      <xdr:rowOff>83343</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631156" y="1047750"/>
          <a:ext cx="18454688" cy="8739187"/>
        </a:xfrm>
        <a:prstGeom prst="roundRect">
          <a:avLst/>
        </a:prstGeom>
        <a:no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editAs="oneCell">
    <xdr:from>
      <xdr:col>0</xdr:col>
      <xdr:colOff>190501</xdr:colOff>
      <xdr:row>0</xdr:row>
      <xdr:rowOff>57151</xdr:rowOff>
    </xdr:from>
    <xdr:to>
      <xdr:col>1</xdr:col>
      <xdr:colOff>190500</xdr:colOff>
      <xdr:row>3</xdr:row>
      <xdr:rowOff>95250</xdr:rowOff>
    </xdr:to>
    <xdr:pic>
      <xdr:nvPicPr>
        <xdr:cNvPr id="4" name="Imagen 3">
          <a:hlinkClick xmlns:r="http://schemas.openxmlformats.org/officeDocument/2006/relationships" r:id="rId1"/>
          <a:extLst>
            <a:ext uri="{FF2B5EF4-FFF2-40B4-BE49-F238E27FC236}">
              <a16:creationId xmlns:a16="http://schemas.microsoft.com/office/drawing/2014/main" id="{6A3B66DA-23DD-0424-A629-63738EADF3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1" y="57151"/>
          <a:ext cx="609599" cy="609599"/>
        </a:xfrm>
        <a:prstGeom prst="rect">
          <a:avLst/>
        </a:prstGeom>
        <a:effectLst>
          <a:outerShdw blurRad="50800" dist="38100" dir="2700000" algn="tl"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83348</xdr:colOff>
      <xdr:row>4</xdr:row>
      <xdr:rowOff>23813</xdr:rowOff>
    </xdr:from>
    <xdr:to>
      <xdr:col>0</xdr:col>
      <xdr:colOff>380999</xdr:colOff>
      <xdr:row>4</xdr:row>
      <xdr:rowOff>321464</xdr:rowOff>
    </xdr:to>
    <xdr:pic>
      <xdr:nvPicPr>
        <xdr:cNvPr id="4" name="Imagen 3">
          <a:hlinkClick xmlns:r="http://schemas.openxmlformats.org/officeDocument/2006/relationships" r:id="rId1"/>
          <a:extLst>
            <a:ext uri="{FF2B5EF4-FFF2-40B4-BE49-F238E27FC236}">
              <a16:creationId xmlns:a16="http://schemas.microsoft.com/office/drawing/2014/main" id="{12A9EED4-691E-4011-8A39-A6ADA915DD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348" y="23813"/>
          <a:ext cx="297651" cy="297651"/>
        </a:xfrm>
        <a:prstGeom prst="rect">
          <a:avLst/>
        </a:prstGeom>
        <a:effectLst>
          <a:outerShdw blurRad="50800" dist="38100" dir="2700000" algn="tl" rotWithShape="0">
            <a:prstClr val="black">
              <a:alpha val="40000"/>
            </a:prstClr>
          </a:outerShdw>
        </a:effectLst>
      </xdr:spPr>
    </xdr:pic>
    <xdr:clientData/>
  </xdr:twoCellAnchor>
  <xdr:twoCellAnchor editAs="oneCell">
    <xdr:from>
      <xdr:col>2</xdr:col>
      <xdr:colOff>219215</xdr:colOff>
      <xdr:row>1</xdr:row>
      <xdr:rowOff>134474</xdr:rowOff>
    </xdr:from>
    <xdr:to>
      <xdr:col>2</xdr:col>
      <xdr:colOff>1628110</xdr:colOff>
      <xdr:row>3</xdr:row>
      <xdr:rowOff>564855</xdr:rowOff>
    </xdr:to>
    <xdr:pic>
      <xdr:nvPicPr>
        <xdr:cNvPr id="2" name="Imagen 1">
          <a:extLst>
            <a:ext uri="{FF2B5EF4-FFF2-40B4-BE49-F238E27FC236}">
              <a16:creationId xmlns:a16="http://schemas.microsoft.com/office/drawing/2014/main" id="{C48D93FA-76E8-41DB-AE3D-8200C7DA38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7936" y="322759"/>
          <a:ext cx="1408895" cy="829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417511</xdr:colOff>
      <xdr:row>5</xdr:row>
      <xdr:rowOff>26986</xdr:rowOff>
    </xdr:from>
    <xdr:to>
      <xdr:col>10</xdr:col>
      <xdr:colOff>382411</xdr:colOff>
      <xdr:row>22</xdr:row>
      <xdr:rowOff>28486</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149225</xdr:colOff>
      <xdr:row>5</xdr:row>
      <xdr:rowOff>50800</xdr:rowOff>
    </xdr:from>
    <xdr:to>
      <xdr:col>21</xdr:col>
      <xdr:colOff>533225</xdr:colOff>
      <xdr:row>21</xdr:row>
      <xdr:rowOff>99925</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4</xdr:row>
      <xdr:rowOff>19050</xdr:rowOff>
    </xdr:from>
    <xdr:to>
      <xdr:col>0</xdr:col>
      <xdr:colOff>364326</xdr:colOff>
      <xdr:row>4</xdr:row>
      <xdr:rowOff>316701</xdr:rowOff>
    </xdr:to>
    <xdr:pic>
      <xdr:nvPicPr>
        <xdr:cNvPr id="5" name="Imagen 4">
          <a:hlinkClick xmlns:r="http://schemas.openxmlformats.org/officeDocument/2006/relationships" r:id="rId3"/>
          <a:extLst>
            <a:ext uri="{FF2B5EF4-FFF2-40B4-BE49-F238E27FC236}">
              <a16:creationId xmlns:a16="http://schemas.microsoft.com/office/drawing/2014/main" id="{2AEC5943-422F-45B1-8C89-44544C4E729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675" y="19050"/>
          <a:ext cx="297651" cy="297651"/>
        </a:xfrm>
        <a:prstGeom prst="rect">
          <a:avLst/>
        </a:prstGeom>
        <a:effectLst>
          <a:outerShdw blurRad="50800" dist="38100" dir="2700000" algn="tl" rotWithShape="0">
            <a:prstClr val="black">
              <a:alpha val="40000"/>
            </a:prstClr>
          </a:outerShdw>
        </a:effectLst>
      </xdr:spPr>
    </xdr:pic>
    <xdr:clientData/>
  </xdr:twoCellAnchor>
  <xdr:twoCellAnchor editAs="oneCell">
    <xdr:from>
      <xdr:col>0</xdr:col>
      <xdr:colOff>190500</xdr:colOff>
      <xdr:row>1</xdr:row>
      <xdr:rowOff>95250</xdr:rowOff>
    </xdr:from>
    <xdr:to>
      <xdr:col>2</xdr:col>
      <xdr:colOff>204899</xdr:colOff>
      <xdr:row>3</xdr:row>
      <xdr:rowOff>609551</xdr:rowOff>
    </xdr:to>
    <xdr:pic>
      <xdr:nvPicPr>
        <xdr:cNvPr id="7" name="Imagen 1">
          <a:extLst>
            <a:ext uri="{FF2B5EF4-FFF2-40B4-BE49-F238E27FC236}">
              <a16:creationId xmlns:a16="http://schemas.microsoft.com/office/drawing/2014/main" id="{2D61C426-38B1-4855-BC59-D58349306A7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90500" y="285750"/>
          <a:ext cx="1328849" cy="914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4</xdr:row>
      <xdr:rowOff>19050</xdr:rowOff>
    </xdr:from>
    <xdr:to>
      <xdr:col>0</xdr:col>
      <xdr:colOff>364326</xdr:colOff>
      <xdr:row>4</xdr:row>
      <xdr:rowOff>316701</xdr:rowOff>
    </xdr:to>
    <xdr:pic>
      <xdr:nvPicPr>
        <xdr:cNvPr id="7" name="Imagen 6">
          <a:hlinkClick xmlns:r="http://schemas.openxmlformats.org/officeDocument/2006/relationships" r:id="rId1"/>
          <a:extLst>
            <a:ext uri="{FF2B5EF4-FFF2-40B4-BE49-F238E27FC236}">
              <a16:creationId xmlns:a16="http://schemas.microsoft.com/office/drawing/2014/main" id="{BFC70744-CD7F-471B-A232-4105F8E6CB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19050"/>
          <a:ext cx="297651" cy="297651"/>
        </a:xfrm>
        <a:prstGeom prst="rect">
          <a:avLst/>
        </a:prstGeom>
        <a:effectLst>
          <a:outerShdw blurRad="50800" dist="38100" dir="2700000" algn="tl" rotWithShape="0">
            <a:prstClr val="black">
              <a:alpha val="40000"/>
            </a:prstClr>
          </a:outerShdw>
        </a:effectLst>
      </xdr:spPr>
    </xdr:pic>
    <xdr:clientData/>
  </xdr:twoCellAnchor>
  <xdr:twoCellAnchor editAs="oneCell">
    <xdr:from>
      <xdr:col>0</xdr:col>
      <xdr:colOff>438150</xdr:colOff>
      <xdr:row>1</xdr:row>
      <xdr:rowOff>57150</xdr:rowOff>
    </xdr:from>
    <xdr:to>
      <xdr:col>0</xdr:col>
      <xdr:colOff>1766999</xdr:colOff>
      <xdr:row>3</xdr:row>
      <xdr:rowOff>571451</xdr:rowOff>
    </xdr:to>
    <xdr:pic>
      <xdr:nvPicPr>
        <xdr:cNvPr id="3" name="Imagen 1">
          <a:extLst>
            <a:ext uri="{FF2B5EF4-FFF2-40B4-BE49-F238E27FC236}">
              <a16:creationId xmlns:a16="http://schemas.microsoft.com/office/drawing/2014/main" id="{82E3D2CF-106A-4BBE-837E-2B8531FF98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8150" y="247650"/>
          <a:ext cx="1328849" cy="914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247649</xdr:colOff>
      <xdr:row>4</xdr:row>
      <xdr:rowOff>352425</xdr:rowOff>
    </xdr:from>
    <xdr:to>
      <xdr:col>16</xdr:col>
      <xdr:colOff>57149</xdr:colOff>
      <xdr:row>22</xdr:row>
      <xdr:rowOff>180975</xdr:rowOff>
    </xdr:to>
    <xdr:graphicFrame macro="">
      <xdr:nvGraphicFramePr>
        <xdr:cNvPr id="6" name="Gráfico 5">
          <a:extLst>
            <a:ext uri="{FF2B5EF4-FFF2-40B4-BE49-F238E27FC236}">
              <a16:creationId xmlns:a16="http://schemas.microsoft.com/office/drawing/2014/main" id="{C43D4BF0-F593-4A84-BE74-9D7854781F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219075</xdr:colOff>
      <xdr:row>6</xdr:row>
      <xdr:rowOff>2719</xdr:rowOff>
    </xdr:from>
    <xdr:to>
      <xdr:col>21</xdr:col>
      <xdr:colOff>47625</xdr:colOff>
      <xdr:row>24</xdr:row>
      <xdr:rowOff>95249</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4</xdr:row>
      <xdr:rowOff>19050</xdr:rowOff>
    </xdr:from>
    <xdr:to>
      <xdr:col>1</xdr:col>
      <xdr:colOff>288126</xdr:colOff>
      <xdr:row>5</xdr:row>
      <xdr:rowOff>126201</xdr:rowOff>
    </xdr:to>
    <xdr:pic>
      <xdr:nvPicPr>
        <xdr:cNvPr id="6" name="Imagen 5">
          <a:hlinkClick xmlns:r="http://schemas.openxmlformats.org/officeDocument/2006/relationships" r:id="rId2"/>
          <a:extLst>
            <a:ext uri="{FF2B5EF4-FFF2-40B4-BE49-F238E27FC236}">
              <a16:creationId xmlns:a16="http://schemas.microsoft.com/office/drawing/2014/main" id="{D90D10E0-4E77-46A4-9D7F-FC762B82A8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 y="19050"/>
          <a:ext cx="297651" cy="297651"/>
        </a:xfrm>
        <a:prstGeom prst="rect">
          <a:avLst/>
        </a:prstGeom>
        <a:effectLst>
          <a:outerShdw blurRad="50800" dist="38100" dir="2700000" algn="tl" rotWithShape="0">
            <a:prstClr val="black">
              <a:alpha val="40000"/>
            </a:prstClr>
          </a:outerShdw>
        </a:effectLst>
      </xdr:spPr>
    </xdr:pic>
    <xdr:clientData/>
  </xdr:twoCellAnchor>
  <xdr:twoCellAnchor editAs="oneCell">
    <xdr:from>
      <xdr:col>1</xdr:col>
      <xdr:colOff>800100</xdr:colOff>
      <xdr:row>1</xdr:row>
      <xdr:rowOff>114301</xdr:rowOff>
    </xdr:from>
    <xdr:to>
      <xdr:col>1</xdr:col>
      <xdr:colOff>2128949</xdr:colOff>
      <xdr:row>3</xdr:row>
      <xdr:rowOff>533401</xdr:rowOff>
    </xdr:to>
    <xdr:pic>
      <xdr:nvPicPr>
        <xdr:cNvPr id="2" name="Imagen 1">
          <a:extLst>
            <a:ext uri="{FF2B5EF4-FFF2-40B4-BE49-F238E27FC236}">
              <a16:creationId xmlns:a16="http://schemas.microsoft.com/office/drawing/2014/main" id="{3A1D0CEE-3B70-460F-9145-DEBA40C8211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76300" y="304801"/>
          <a:ext cx="1328849"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152400</xdr:colOff>
      <xdr:row>4</xdr:row>
      <xdr:rowOff>342900</xdr:rowOff>
    </xdr:from>
    <xdr:to>
      <xdr:col>10</xdr:col>
      <xdr:colOff>619124</xdr:colOff>
      <xdr:row>21</xdr:row>
      <xdr:rowOff>130703</xdr:rowOff>
    </xdr:to>
    <xdr:graphicFrame macro="">
      <xdr:nvGraphicFramePr>
        <xdr:cNvPr id="2" name="Gráfico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66675</xdr:colOff>
      <xdr:row>4</xdr:row>
      <xdr:rowOff>19050</xdr:rowOff>
    </xdr:from>
    <xdr:to>
      <xdr:col>0</xdr:col>
      <xdr:colOff>364326</xdr:colOff>
      <xdr:row>4</xdr:row>
      <xdr:rowOff>316701</xdr:rowOff>
    </xdr:to>
    <xdr:pic>
      <xdr:nvPicPr>
        <xdr:cNvPr id="4" name="Imagen 3">
          <a:hlinkClick xmlns:r="http://schemas.openxmlformats.org/officeDocument/2006/relationships" r:id="rId2"/>
          <a:extLst>
            <a:ext uri="{FF2B5EF4-FFF2-40B4-BE49-F238E27FC236}">
              <a16:creationId xmlns:a16="http://schemas.microsoft.com/office/drawing/2014/main" id="{B644467C-61BB-491D-9C1F-E067481027F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 y="19050"/>
          <a:ext cx="297651" cy="297651"/>
        </a:xfrm>
        <a:prstGeom prst="rect">
          <a:avLst/>
        </a:prstGeom>
        <a:effectLst>
          <a:outerShdw blurRad="50800" dist="38100" dir="2700000" algn="tl" rotWithShape="0">
            <a:prstClr val="black">
              <a:alpha val="40000"/>
            </a:prstClr>
          </a:outerShdw>
        </a:effectLst>
      </xdr:spPr>
    </xdr:pic>
    <xdr:clientData/>
  </xdr:twoCellAnchor>
  <xdr:twoCellAnchor editAs="oneCell">
    <xdr:from>
      <xdr:col>0</xdr:col>
      <xdr:colOff>209550</xdr:colOff>
      <xdr:row>2</xdr:row>
      <xdr:rowOff>9525</xdr:rowOff>
    </xdr:from>
    <xdr:to>
      <xdr:col>1</xdr:col>
      <xdr:colOff>333375</xdr:colOff>
      <xdr:row>3</xdr:row>
      <xdr:rowOff>561975</xdr:rowOff>
    </xdr:to>
    <xdr:pic>
      <xdr:nvPicPr>
        <xdr:cNvPr id="3" name="Imagen 2">
          <a:extLst>
            <a:ext uri="{FF2B5EF4-FFF2-40B4-BE49-F238E27FC236}">
              <a16:creationId xmlns:a16="http://schemas.microsoft.com/office/drawing/2014/main" id="{0FAC6C6F-0925-4F0C-AB04-039A74C049E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9550" y="400050"/>
          <a:ext cx="12287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tiago, Francisco" refreshedDate="45242.500929629627" createdVersion="6" refreshedVersion="8" minRefreshableVersion="3" recordCount="47" xr:uid="{00000000-000A-0000-FFFF-FFFF00000000}">
  <cacheSource type="worksheet">
    <worksheetSource ref="I6:L53" sheet="SMS Evaluation tool (2)"/>
  </cacheSource>
  <cacheFields count="4">
    <cacheField name="Eficacia" numFmtId="0">
      <sharedItems containsBlank="1" count="7">
        <s v="S"/>
        <s v="P"/>
        <s v="O"/>
        <s v="N/A"/>
        <s v="E"/>
        <s v="NO INICIADO" u="1"/>
        <m u="1"/>
      </sharedItems>
    </cacheField>
    <cacheField name="Peso" numFmtId="0">
      <sharedItems containsSemiMixedTypes="0" containsString="0" containsNumber="1" minValue="0.5" maxValue="2"/>
    </cacheField>
    <cacheField name="Resultado" numFmtId="0">
      <sharedItems containsSemiMixedTypes="0" containsString="0" containsNumber="1" minValue="-20" maxValue="20"/>
    </cacheField>
    <cacheField name="%" numFmtId="10">
      <sharedItems containsSemiMixedTypes="0" containsString="0" containsNumber="1" minValue="0" maxValue="3.7037037037037035E-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lga Beatriz Martinez Mariño" refreshedDate="45524.885021643517" createdVersion="6" refreshedVersion="8" minRefreshableVersion="3" recordCount="47" xr:uid="{00000000-000A-0000-FFFF-FFFF03000000}">
  <cacheSource type="worksheet">
    <worksheetSource ref="I6:I53" sheet="SMS Evaluation tool (2)"/>
  </cacheSource>
  <cacheFields count="1">
    <cacheField name="Eficacia" numFmtId="0">
      <sharedItems containsBlank="1" count="7">
        <s v="NO INICIADO"/>
        <s v="E" u="1"/>
        <s v="S" u="1"/>
        <s v="P" u="1"/>
        <s v="O" u="1"/>
        <s v="N/A" u="1"/>
        <m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lga Beatriz Martinez Mariño" refreshedDate="45524.885526157406" createdVersion="6" refreshedVersion="8" minRefreshableVersion="3" recordCount="47" xr:uid="{00000000-000A-0000-FFFF-FFFF01000000}">
  <cacheSource type="worksheet">
    <worksheetSource ref="A1:F48" sheet="Hoja2"/>
  </cacheSource>
  <cacheFields count="6">
    <cacheField name="Componente " numFmtId="0">
      <sharedItems count="6">
        <s v="Gestión de riesgos de la seguridad operacional (C2)"/>
        <s v="Aseguramiento de la seguridad operacional (C3)"/>
        <s v="Políticas y objetivos de la seguridad operacional (C1)"/>
        <s v="Promoción de la seguridad operacional (C4)"/>
        <s v="Gestión de la interfaz (MAUT-1.0-22- 007 - Asuntos complementarios para implementación de SMS #7.8)"/>
        <s v="Gestión de la interfaz  (Anexo 19 Apendice 2, nota 2)" u="1"/>
      </sharedItems>
    </cacheField>
    <cacheField name="Indicador 1" numFmtId="0">
      <sharedItems/>
    </cacheField>
    <cacheField name="Elemento" numFmtId="0">
      <sharedItems count="14">
        <s v="Identificación de peligros (E2.1)"/>
        <s v="Evaluación y mitigación de los riesgos de seguridad operacional (E2.2)"/>
        <s v="Observación y medición del rendimiento en materia de la seguridad operacional (E3.1)"/>
        <s v="La gestión del cambio (E3.2)"/>
        <s v="Mejora continua del SMS (E3.3)"/>
        <s v="Compromiso de gestión (E 1.1)"/>
        <s v="Obligaciones de rendición de cuentas y responsabilidades en materia de seguridad operacional (E 1.2)"/>
        <s v="Nombramiento de personal clave  (E1.3)"/>
        <s v="Coordinación de la planificación de la respuesta ante emergencias  (E1.4)"/>
        <s v="Documentación del SMS (E1.5)"/>
        <s v="Instrucción y educación (E4.1)"/>
        <s v="Comunicación de la seguridad operacional (E 4.2)"/>
        <s v="Gestión de la interfaz (MAUT-1.0-22- 007 - Asuntos complementarios para implementación de SMS #7.8)"/>
        <s v="Gestión de la interfaz (Anexo 19, Apendice 2, nota 2)" u="1"/>
      </sharedItems>
    </cacheField>
    <cacheField name="Indicador 2" numFmtId="0">
      <sharedItems/>
    </cacheField>
    <cacheField name="Indicadores de cumplimiento y rendimiento" numFmtId="0">
      <sharedItems longText="1"/>
    </cacheField>
    <cacheField name="Eficacia" numFmtId="0">
      <sharedItems containsMixedTypes="1" containsNumber="1" containsInteger="1" minValue="0" maxValue="0" count="2">
        <s v="NO INICIADO"/>
        <n v="0" u="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lga Beatriz Martinez Mariño" refreshedDate="45524.885599768517" createdVersion="6" refreshedVersion="8" minRefreshableVersion="3" recordCount="47" xr:uid="{00000000-000A-0000-FFFF-FFFF02000000}">
  <cacheSource type="worksheet">
    <worksheetSource ref="J6:K53" sheet="SMS Evaluation tool (2)"/>
  </cacheSource>
  <cacheFields count="2">
    <cacheField name="Peso" numFmtId="0">
      <sharedItems containsSemiMixedTypes="0" containsString="0" containsNumber="1" minValue="0.5" maxValue="2"/>
    </cacheField>
    <cacheField name="Resultado" numFmtId="0">
      <sharedItems containsSemiMixedTypes="0" containsString="0" containsNumber="1" minValue="-20" maxValue="20" count="25">
        <n v="0"/>
        <n v="20" u="1"/>
        <n v="15" u="1"/>
        <n v="10" u="1"/>
        <n v="5" u="1"/>
        <n v="2.5" u="1"/>
        <n v="3.75" u="1"/>
        <n v="1.25" u="1"/>
        <n v="7.5" u="1"/>
        <n v="8.5" u="1"/>
        <n v="4.25" u="1"/>
        <n v="17" u="1"/>
        <n v="-20" u="1"/>
        <n v="-15" u="1"/>
        <n v="12.75" u="1"/>
        <n v="4.5" u="1"/>
        <n v="2" u="1"/>
        <n v="6" u="1"/>
        <n v="1" u="1"/>
        <n v="3" u="1"/>
        <n v="-5" u="1"/>
        <n v="9" u="1"/>
        <n v="0.5" u="1"/>
        <n v="1.5" u="1"/>
        <n v="12"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n v="2"/>
    <n v="10"/>
    <n v="1.8518518518518517E-2"/>
  </r>
  <r>
    <x v="1"/>
    <n v="1.5"/>
    <n v="3.75"/>
    <n v="6.9444444444444441E-3"/>
  </r>
  <r>
    <x v="1"/>
    <n v="1"/>
    <n v="2.5"/>
    <n v="4.6296296296296294E-3"/>
  </r>
  <r>
    <x v="1"/>
    <n v="2"/>
    <n v="5"/>
    <n v="9.2592592592592587E-3"/>
  </r>
  <r>
    <x v="1"/>
    <n v="2"/>
    <n v="5"/>
    <n v="9.2592592592592587E-3"/>
  </r>
  <r>
    <x v="2"/>
    <n v="2"/>
    <n v="17"/>
    <n v="3.1481481481481478E-2"/>
  </r>
  <r>
    <x v="3"/>
    <n v="2"/>
    <n v="-20"/>
    <n v="0"/>
  </r>
  <r>
    <x v="3"/>
    <n v="2"/>
    <n v="-20"/>
    <n v="0"/>
  </r>
  <r>
    <x v="3"/>
    <n v="1.5"/>
    <n v="-15"/>
    <n v="0"/>
  </r>
  <r>
    <x v="3"/>
    <n v="2"/>
    <n v="-20"/>
    <n v="0"/>
  </r>
  <r>
    <x v="4"/>
    <n v="1.5"/>
    <n v="15"/>
    <n v="2.7777777777777776E-2"/>
  </r>
  <r>
    <x v="4"/>
    <n v="2"/>
    <n v="20"/>
    <n v="3.7037037037037035E-2"/>
  </r>
  <r>
    <x v="4"/>
    <n v="2"/>
    <n v="20"/>
    <n v="3.7037037037037035E-2"/>
  </r>
  <r>
    <x v="4"/>
    <n v="1.5"/>
    <n v="15"/>
    <n v="2.7777777777777776E-2"/>
  </r>
  <r>
    <x v="4"/>
    <n v="1.5"/>
    <n v="15"/>
    <n v="2.7777777777777776E-2"/>
  </r>
  <r>
    <x v="4"/>
    <n v="1.5"/>
    <n v="15"/>
    <n v="2.7777777777777776E-2"/>
  </r>
  <r>
    <x v="4"/>
    <n v="1.5"/>
    <n v="15"/>
    <n v="2.7777777777777776E-2"/>
  </r>
  <r>
    <x v="4"/>
    <n v="2"/>
    <n v="20"/>
    <n v="3.7037037037037035E-2"/>
  </r>
  <r>
    <x v="4"/>
    <n v="1.5"/>
    <n v="15"/>
    <n v="2.7777777777777776E-2"/>
  </r>
  <r>
    <x v="4"/>
    <n v="1"/>
    <n v="10"/>
    <n v="1.8518518518518517E-2"/>
  </r>
  <r>
    <x v="2"/>
    <n v="1"/>
    <n v="8.5"/>
    <n v="1.5740740740740739E-2"/>
  </r>
  <r>
    <x v="2"/>
    <n v="0.5"/>
    <n v="4.25"/>
    <n v="7.8703703703703696E-3"/>
  </r>
  <r>
    <x v="2"/>
    <n v="0.5"/>
    <n v="4.25"/>
    <n v="7.8703703703703696E-3"/>
  </r>
  <r>
    <x v="2"/>
    <n v="1"/>
    <n v="8.5"/>
    <n v="1.5740740740740739E-2"/>
  </r>
  <r>
    <x v="2"/>
    <n v="0.5"/>
    <n v="4.25"/>
    <n v="7.8703703703703696E-3"/>
  </r>
  <r>
    <x v="2"/>
    <n v="1"/>
    <n v="8.5"/>
    <n v="1.5740740740740739E-2"/>
  </r>
  <r>
    <x v="4"/>
    <n v="1"/>
    <n v="10"/>
    <n v="1.8518518518518517E-2"/>
  </r>
  <r>
    <x v="4"/>
    <n v="1"/>
    <n v="10"/>
    <n v="1.8518518518518517E-2"/>
  </r>
  <r>
    <x v="4"/>
    <n v="1"/>
    <n v="10"/>
    <n v="1.8518518518518517E-2"/>
  </r>
  <r>
    <x v="4"/>
    <n v="1"/>
    <n v="10"/>
    <n v="1.8518518518518517E-2"/>
  </r>
  <r>
    <x v="4"/>
    <n v="1"/>
    <n v="10"/>
    <n v="1.8518518518518517E-2"/>
  </r>
  <r>
    <x v="4"/>
    <n v="1"/>
    <n v="10"/>
    <n v="1.8518518518518517E-2"/>
  </r>
  <r>
    <x v="0"/>
    <n v="0.5"/>
    <n v="2.5"/>
    <n v="4.6296296296296294E-3"/>
  </r>
  <r>
    <x v="0"/>
    <n v="1"/>
    <n v="5"/>
    <n v="9.2592592592592587E-3"/>
  </r>
  <r>
    <x v="0"/>
    <n v="2"/>
    <n v="10"/>
    <n v="1.8518518518518517E-2"/>
  </r>
  <r>
    <x v="0"/>
    <n v="1.5"/>
    <n v="7.5"/>
    <n v="1.3888888888888888E-2"/>
  </r>
  <r>
    <x v="0"/>
    <n v="1"/>
    <n v="5"/>
    <n v="9.2592592592592587E-3"/>
  </r>
  <r>
    <x v="0"/>
    <n v="0.5"/>
    <n v="2.5"/>
    <n v="4.6296296296296294E-3"/>
  </r>
  <r>
    <x v="0"/>
    <n v="1"/>
    <n v="5"/>
    <n v="9.2592592592592587E-3"/>
  </r>
  <r>
    <x v="0"/>
    <n v="0.5"/>
    <n v="2.5"/>
    <n v="4.6296296296296294E-3"/>
  </r>
  <r>
    <x v="0"/>
    <n v="2"/>
    <n v="10"/>
    <n v="1.8518518518518517E-2"/>
  </r>
  <r>
    <x v="0"/>
    <n v="1.5"/>
    <n v="7.5"/>
    <n v="1.3888888888888888E-2"/>
  </r>
  <r>
    <x v="0"/>
    <n v="1"/>
    <n v="5"/>
    <n v="9.2592592592592587E-3"/>
  </r>
  <r>
    <x v="0"/>
    <n v="1"/>
    <n v="5"/>
    <n v="9.2592592592592587E-3"/>
  </r>
  <r>
    <x v="0"/>
    <n v="1"/>
    <n v="5"/>
    <n v="9.2592592592592587E-3"/>
  </r>
  <r>
    <x v="0"/>
    <n v="0.5"/>
    <n v="2.5"/>
    <n v="4.6296296296296294E-3"/>
  </r>
  <r>
    <x v="0"/>
    <n v="2"/>
    <n v="10"/>
    <n v="1.8518518518518517E-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s v="1.1"/>
    <x v="0"/>
    <s v="1.1.1            "/>
    <s v="Existe un sistema de notificación confidencial, que captura los errores, peligros y cuasicolisiones, que es fácil de usar y accesible a todo el personal."/>
    <x v="0"/>
  </r>
  <r>
    <x v="0"/>
    <s v="1.1"/>
    <x v="0"/>
    <s v="1.1.2 "/>
    <s v="El sistema de notificación confidencial brinda retroalimentación a la persona que notifica sobre las medidas adoptadas (o no adoptadas) y, cuando sea adecuado, al resto de la organización"/>
    <x v="0"/>
  </r>
  <r>
    <x v="0"/>
    <s v="1.1"/>
    <x v="0"/>
    <s v="1.1.3 "/>
    <s v="El personal expresa su confianza en la política y en los procesos de notificación de la organización."/>
    <x v="0"/>
  </r>
  <r>
    <x v="0"/>
    <s v="1.1"/>
    <x v="0"/>
    <s v="1.1.4 "/>
    <s v="Existe un proceso que define cómo se identifica peligros de múltiples fuentes utilizando métodos reactivos y proactivos (internos y externos)."/>
    <x v="0"/>
  </r>
  <r>
    <x v="0"/>
    <s v="1.1"/>
    <x v="0"/>
    <s v="1.1.5"/>
    <s v="El proceso de identificación de peligros identifica los peligros relacionados con la actuación humana."/>
    <x v="0"/>
  </r>
  <r>
    <x v="0"/>
    <s v="1.1"/>
    <x v="0"/>
    <s v="1.1.6 "/>
    <s v="Existe un proceso para analizar los datos y la información sobre seguridad operacional para buscar tendencias y obtener información de gestión utilizable."/>
    <x v="0"/>
  </r>
  <r>
    <x v="0"/>
    <s v="1.1"/>
    <x v="0"/>
    <s v="1.1.7"/>
    <s v="Las investigaciones sobre seguridad operacional son realizadas por personal debidamente capacitado para identificar las causas de fondo (no sólo lo que sucedió, sino por qué sucedió)."/>
    <x v="0"/>
  </r>
  <r>
    <x v="0"/>
    <s v="1.2"/>
    <x v="1"/>
    <s v="1.2.1"/>
    <s v="Existe un proceso para la gestión de riesgos que incluye el análisis y evaluación de los riesgos asociados con los peligros identificados, expresado en términos de probabilidad y gravedad (o alguna metodología alternativa)."/>
    <x v="0"/>
  </r>
  <r>
    <x v="0"/>
    <s v="1.2"/>
    <x v="1"/>
    <s v="1.2.2 "/>
    <s v="Hay criterios para evaluar el nivel de riesgo que la organización está dispuesta a aceptar, y las evaluaciones y clasificaciones de riesgos están debidamente justificadas."/>
    <x v="0"/>
  </r>
  <r>
    <x v="0"/>
    <s v="1.2"/>
    <x v="1"/>
    <s v="1.2.3 "/>
    <s v="La organización cuenta con un proceso para tomar decisiones y aplicar controles de riesgo adecuados y eficaces.  "/>
    <x v="0"/>
  </r>
  <r>
    <x v="0"/>
    <s v="1.2"/>
    <x v="1"/>
    <s v="1.2.4 "/>
    <s v="La alta gerencia tiene visibilidad de los peligros cuyo riesgo asociado es alto o medio, así como de su mitigación y control."/>
    <x v="0"/>
  </r>
  <r>
    <x v="1"/>
    <s v="2.1"/>
    <x v="2"/>
    <s v="2.1.1 "/>
    <s v="Los indicadores de rendimiento en materia de seguridad operacional (SPI) relacionados con los objetivos de seguridad operacional de la organización han sido definidos, promulgados y son observados y analizados para buscar tendencias"/>
    <x v="0"/>
  </r>
  <r>
    <x v="1"/>
    <s v="2.1"/>
    <x v="2"/>
    <s v="2.1.2 "/>
    <s v="Los controles y mitigaciones de los riesgos se verifican/auditan para confirmar que están funcionando y son eficaces."/>
    <x v="0"/>
  </r>
  <r>
    <x v="1"/>
    <s v="2.1"/>
    <x v="2"/>
    <s v="2.1.3 "/>
    <s v="El aseguramiento de la seguridad operacional toma en cuenta las actividades llevadas a cabo por todas las organizaciones directamente contratadas."/>
    <x v="0"/>
  </r>
  <r>
    <x v="1"/>
    <s v="2.1"/>
    <x v="2"/>
    <s v="2.1.4 "/>
    <s v="Se define las responsabilidades y la obligación de rendición de cuentas para garantizar el cumplimiento de las normas de la seguridad operacional y se identifica claramente los requisitos aplicables en los manuales y procedimientos de la organización."/>
    <x v="0"/>
  </r>
  <r>
    <x v="1"/>
    <s v="2.1"/>
    <x v="2"/>
    <s v="2.1.5 "/>
    <s v="Existe un programa de auditoría interna que incluye detalles sobre el calendario de auditorías, los procedimientos para las auditorías, la notificación, el seguimiento y los registros."/>
    <x v="0"/>
  </r>
  <r>
    <x v="1"/>
    <s v="2.1"/>
    <x v="2"/>
    <s v="2.1.6 "/>
    <s v="Se define las responsabilidades del proceso de auditoría interna y existe una persona o grupo de personas con responsabilidades de auditoría interna con acceso directo al ejecutivo/ gerente responsable."/>
    <x v="0"/>
  </r>
  <r>
    <x v="1"/>
    <s v="2.1"/>
    <x v="2"/>
    <s v="2.1.7 "/>
    <s v="Después de una auditoría, se realiza un análisis apropiado de los factores causales y se toman medidas correctivas/ preventivas."/>
    <x v="0"/>
  </r>
  <r>
    <x v="1"/>
    <s v="2.2"/>
    <x v="3"/>
    <s v="2.2.1 "/>
    <s v="La organización cuenta con un proceso para identificar si los cambios tienen un impacto en la seguridad operacional, así como para gestionar los riesgos identificados de acuerdo con los procesos de gestión de riesgos de seguridad operacional existentes."/>
    <x v="0"/>
  </r>
  <r>
    <x v="1"/>
    <s v="2.2"/>
    <x v="3"/>
    <s v="2.2.2 "/>
    <s v="Las cuestiones relativas a los factores humanos (HF) se han considerado como parte del proceso de gestión del cambio y, donde corresponde, la organización ha aplicado las normas de diseño adecuadas, centradas en el factor humano, para el diseño de los equipos y el entorno físico."/>
    <x v="0"/>
  </r>
  <r>
    <x v="1"/>
    <s v="2.3"/>
    <x v="4"/>
    <s v="2.3.1 "/>
    <s v="La organización supervisa y evalúa continuamente sus procesos de SMS para mantener o mejorar continuamente la eficacia total del SMS."/>
    <x v="0"/>
  </r>
  <r>
    <x v="2"/>
    <s v="3.1"/>
    <x v="5"/>
    <s v="3.1.1 "/>
    <s v="Existe una política de seguridad operacional, firmada por el Gerente Responsable, que incluye un compromiso hacia la mejora continua; cumple con todos los requisitos y normas legales aplicables; y toma en consideración las mejores prácticas."/>
    <x v="0"/>
  </r>
  <r>
    <x v="2"/>
    <s v="3.1"/>
    <x v="5"/>
    <s v="3.1.2 "/>
    <s v="La política de seguridad operacional incluye una declaración para proporcionar los recursos adecuados, y la organización está gestionándolos con el objetivo de anticipar y subsanar cualquier deficiencia."/>
    <x v="0"/>
  </r>
  <r>
    <x v="2"/>
    <s v="3.1"/>
    <x v="5"/>
    <s v="3.1.3 "/>
    <s v="Existen políticas establecidas para las funciones críticas de seguridad operacional, relacionadas con todos los aspectos de aptitud para el trabajo (por ejemplo, la política sobre alcohol y drogas o la fatiga)."/>
    <x v="0"/>
  </r>
  <r>
    <x v="2"/>
    <s v="3.1"/>
    <x v="5"/>
    <s v="3.1.4 "/>
    <s v="Existe un medio para la comunicación de la política de seguridad operacional."/>
    <x v="0"/>
  </r>
  <r>
    <x v="2"/>
    <s v="3.1"/>
    <x v="5"/>
    <s v="3.1.5 "/>
    <s v="El ejecutivo responsable y el equipo de la alta gerencia promueven una cultura positiva de seguridad operacional/justicia y demuestran su compromiso con la política de seguridad operacional, a través de la participación activa y visible en el sistema de gestión de la seguridad operacional."/>
    <x v="0"/>
  </r>
  <r>
    <x v="2"/>
    <s v="3.1"/>
    <x v="5"/>
    <s v="3.1.6 "/>
    <s v="La política sobre seguridad operacional fomenta activamente las notificaciones sobre seguridad operacional."/>
    <x v="0"/>
  </r>
  <r>
    <x v="2"/>
    <s v="3.1"/>
    <x v="5"/>
    <s v="3.1.7 "/>
    <s v="Se ha definido una política y principios de una cultura justa que identifican claramente los comportamientos aceptables e inaceptables para promover una cultura justa."/>
    <x v="0"/>
  </r>
  <r>
    <x v="2"/>
    <s v="3.1"/>
    <x v="5"/>
    <s v="3.1.8 "/>
    <s v="Se han establecido objetivos de seguridad operacional coherentes con la política de seguridad operacional y éstos son comunicados a toda la organización."/>
    <x v="0"/>
  </r>
  <r>
    <x v="2"/>
    <s v="3.1"/>
    <x v="5"/>
    <s v="3.1.9"/>
    <s v="El programa estatal de seguridad operacional (SSP) está siendo considerado y abordado según corresponda."/>
    <x v="0"/>
  </r>
  <r>
    <x v="2"/>
    <s v="3.2"/>
    <x v="6"/>
    <s v="3.2.1 "/>
    <s v="Se ha nombrado un ejecutivo responsable con plena responsabilidad y obligación de rendición de cuentas para garantizar que el SMS se aplique correctamente y funcione con eficacia."/>
    <x v="0"/>
  </r>
  <r>
    <x v="2"/>
    <s v="3.2"/>
    <x v="6"/>
    <s v="3.2.2 "/>
    <s v="El ejecutivo/ gerente responsable es plenamente consciente de sus funciones y responsabilidades en materia del SMS con respecto a la política de seguridad operacional, los requisitos de seguridad operacional y la cultura de seguridad operacional de la organización."/>
    <x v="0"/>
  </r>
  <r>
    <x v="2"/>
    <s v="3.2"/>
    <x v="6"/>
    <s v="3.2.3 "/>
    <s v="Las obligaciones de rendición de cuentas, las autoridades y las responsabilidades están definidas y documentadas en toda la organización y el personal comprende sus propias responsabilidades."/>
    <x v="0"/>
  </r>
  <r>
    <x v="2"/>
    <s v="3.3"/>
    <x v="7"/>
    <s v="3.3.1 "/>
    <s v="Se ha nombrado un gerente de seguridad operacional competente, responsable de la implementación y el mantenimiento del SMS, que depende directamente del ejecutivo/ gerente responsable."/>
    <x v="0"/>
  </r>
  <r>
    <x v="2"/>
    <s v="3.3"/>
    <x v="7"/>
    <s v="3.3.2 "/>
    <s v="La organización ha asignado recursos suficientes para gestionar el SMS, incluido, entre otros, personal competente para la investigación, el análisis, la auditoría y la promoción de la seguridad operacional."/>
    <x v="0"/>
  </r>
  <r>
    <x v="2"/>
    <s v="3.3"/>
    <x v="7"/>
    <s v="3.3.3 "/>
    <s v="La organización ha establecido uno o varios comités de seguridad operacional que debaten y resuelven los riesgos de la seguridad operacional y las cuestiones de cumplimiento, e incluye al ejecutivo responsable y a los jefes de las áreas funcionales."/>
    <x v="0"/>
  </r>
  <r>
    <x v="2"/>
    <s v="3.4"/>
    <x v="8"/>
    <s v="3.4.1 "/>
    <s v="Se ha desarrollado y distribuido un plan de respuesta ante emergencias (ERP) que define los procedimientos, roles, responsabilidades y acciones de las diversas organizaciones y personal clave."/>
    <x v="0"/>
  </r>
  <r>
    <x v="2"/>
    <s v="3.4"/>
    <x v="8"/>
    <s v="3.4.2 "/>
    <s v="Periódicamente se comprueba la idoneidad del ERP y se examina los resultados para mejorar su eficacia."/>
    <x v="0"/>
  </r>
  <r>
    <x v="2"/>
    <s v="3.5"/>
    <x v="9"/>
    <s v="3.5.1 "/>
    <s v="La documentación del SMS incluye las políticas y los procesos que describen el sistema y los procesos de gestión de la seguridad operacional de la organización y está a disposición de todo el personal pertinente."/>
    <x v="0"/>
  </r>
  <r>
    <x v="2"/>
    <s v="3.5"/>
    <x v="9"/>
    <s v="3.5.2 "/>
    <s v="La documentación SMS, incluidos los registros relacionados con el SMS, se revisa y actualiza periódicamente con el adecuado control de versiones."/>
    <x v="0"/>
  </r>
  <r>
    <x v="3"/>
    <s v="4.1"/>
    <x v="10"/>
    <s v="4.1.1 "/>
    <s v="Existe un programa de instrucción en SMS que incluye instrucción inicial y recurrente. La instrucción cubre las tareas de seguridad operacional individuales (incluyendo roles, responsabilidades y obligación de rendición de cuentas) y cómo funciona el SMS de la organización."/>
    <x v="0"/>
  </r>
  <r>
    <x v="3"/>
    <s v="4.1"/>
    <x v="10"/>
    <s v="4.1.2 "/>
    <s v="Hay un proceso en vigor para medir la eficacia de la instrucción y para adoptar las medidas adecuadas para mejorar la instrucción posterior."/>
    <x v="0"/>
  </r>
  <r>
    <x v="3"/>
    <s v="4.1"/>
    <x v="10"/>
    <s v="4.1.3 "/>
    <s v="La instrucción incluye factores humanos y organizacionales, incluyendo cultura justa y habilidades no técnicas, con la intención de reducir el error humano."/>
    <x v="0"/>
  </r>
  <r>
    <x v="3"/>
    <s v="4.1"/>
    <x v="10"/>
    <s v="4.1.4 "/>
    <s v="Hay un proceso que evalúa la competencia del individuo y toma las medidas correctivas apropiadas cuando sea necesario."/>
    <x v="0"/>
  </r>
  <r>
    <x v="3"/>
    <s v="4.1"/>
    <x v="10"/>
    <s v="4.1.5 "/>
    <s v="Se define y evalúa la competencia de los instructores y se adoptan las medidas correctivas adecuadas cuando es necesario."/>
    <x v="0"/>
  </r>
  <r>
    <x v="3"/>
    <s v="4.2"/>
    <x v="11"/>
    <s v="4.2.1 "/>
    <s v="Existe un proceso para determinar qué información crítica de seguridad operacional debe comunicarse y cómo se comunica a todo el personal de la organización, según corresponda. Esto incluye a las organizaciones y al personal contratado, cuando proceda."/>
    <x v="0"/>
  </r>
  <r>
    <x v="4"/>
    <s v="5.1"/>
    <x v="12"/>
    <s v="5.1.1"/>
    <s v="La organización ha identificado y documentado las interfaces internas y externas relevantes y la naturaleza crítica de dichas interfaces."/>
    <x v="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n v="2"/>
    <x v="0"/>
  </r>
  <r>
    <n v="1.5"/>
    <x v="0"/>
  </r>
  <r>
    <n v="1"/>
    <x v="0"/>
  </r>
  <r>
    <n v="2"/>
    <x v="0"/>
  </r>
  <r>
    <n v="2"/>
    <x v="0"/>
  </r>
  <r>
    <n v="2"/>
    <x v="0"/>
  </r>
  <r>
    <n v="2"/>
    <x v="0"/>
  </r>
  <r>
    <n v="2"/>
    <x v="0"/>
  </r>
  <r>
    <n v="1.5"/>
    <x v="0"/>
  </r>
  <r>
    <n v="2"/>
    <x v="0"/>
  </r>
  <r>
    <n v="1.5"/>
    <x v="0"/>
  </r>
  <r>
    <n v="2"/>
    <x v="0"/>
  </r>
  <r>
    <n v="2"/>
    <x v="0"/>
  </r>
  <r>
    <n v="1.5"/>
    <x v="0"/>
  </r>
  <r>
    <n v="1.5"/>
    <x v="0"/>
  </r>
  <r>
    <n v="1.5"/>
    <x v="0"/>
  </r>
  <r>
    <n v="1.5"/>
    <x v="0"/>
  </r>
  <r>
    <n v="2"/>
    <x v="0"/>
  </r>
  <r>
    <n v="1.5"/>
    <x v="0"/>
  </r>
  <r>
    <n v="1"/>
    <x v="0"/>
  </r>
  <r>
    <n v="1"/>
    <x v="0"/>
  </r>
  <r>
    <n v="0.5"/>
    <x v="0"/>
  </r>
  <r>
    <n v="0.5"/>
    <x v="0"/>
  </r>
  <r>
    <n v="1"/>
    <x v="0"/>
  </r>
  <r>
    <n v="0.5"/>
    <x v="0"/>
  </r>
  <r>
    <n v="1"/>
    <x v="0"/>
  </r>
  <r>
    <n v="1"/>
    <x v="0"/>
  </r>
  <r>
    <n v="1"/>
    <x v="0"/>
  </r>
  <r>
    <n v="1"/>
    <x v="0"/>
  </r>
  <r>
    <n v="1"/>
    <x v="0"/>
  </r>
  <r>
    <n v="1"/>
    <x v="0"/>
  </r>
  <r>
    <n v="1"/>
    <x v="0"/>
  </r>
  <r>
    <n v="0.5"/>
    <x v="0"/>
  </r>
  <r>
    <n v="1"/>
    <x v="0"/>
  </r>
  <r>
    <n v="2"/>
    <x v="0"/>
  </r>
  <r>
    <n v="1.5"/>
    <x v="0"/>
  </r>
  <r>
    <n v="1"/>
    <x v="0"/>
  </r>
  <r>
    <n v="0.5"/>
    <x v="0"/>
  </r>
  <r>
    <n v="1"/>
    <x v="0"/>
  </r>
  <r>
    <n v="0.5"/>
    <x v="0"/>
  </r>
  <r>
    <n v="2"/>
    <x v="0"/>
  </r>
  <r>
    <n v="1.5"/>
    <x v="0"/>
  </r>
  <r>
    <n v="1"/>
    <x v="0"/>
  </r>
  <r>
    <n v="1"/>
    <x v="0"/>
  </r>
  <r>
    <n v="1"/>
    <x v="0"/>
  </r>
  <r>
    <n v="0.5"/>
    <x v="0"/>
  </r>
  <r>
    <n v="2"/>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Eficacia">
  <location ref="L6:M12" firstHeaderRow="1" firstDataRow="1" firstDataCol="1"/>
  <pivotFields count="4">
    <pivotField axis="axisRow" showAll="0" countASubtotal="1">
      <items count="8">
        <item x="1"/>
        <item x="0"/>
        <item x="2"/>
        <item x="4"/>
        <item m="1" x="5"/>
        <item x="3"/>
        <item h="1" m="1" x="6"/>
        <item t="countA"/>
      </items>
    </pivotField>
    <pivotField showAll="0"/>
    <pivotField showAll="0"/>
    <pivotField dataField="1" numFmtId="10" showAll="0"/>
  </pivotFields>
  <rowFields count="1">
    <field x="0"/>
  </rowFields>
  <rowItems count="6">
    <i>
      <x/>
    </i>
    <i>
      <x v="1"/>
    </i>
    <i>
      <x v="2"/>
    </i>
    <i>
      <x v="3"/>
    </i>
    <i>
      <x v="5"/>
    </i>
    <i t="grand">
      <x/>
    </i>
  </rowItems>
  <colItems count="1">
    <i/>
  </colItems>
  <dataFields count="1">
    <dataField name="Implementación  %" fld="3" baseField="0" baseItem="0" numFmtId="10"/>
  </dataFields>
  <formats count="20">
    <format dxfId="52">
      <pivotArea dataOnly="0" labelOnly="1" outline="0" axis="axisValues" fieldPosition="0"/>
    </format>
    <format dxfId="51">
      <pivotArea dataOnly="0" labelOnly="1" outline="0" axis="axisValues" fieldPosition="0"/>
    </format>
    <format dxfId="50">
      <pivotArea outline="0" collapsedLevelsAreSubtotals="1" fieldPosition="0"/>
    </format>
    <format dxfId="49">
      <pivotArea dataOnly="0" labelOnly="1" outline="0" axis="axisValues" fieldPosition="0"/>
    </format>
    <format dxfId="48">
      <pivotArea dataOnly="0" labelOnly="1" outline="0" axis="axisValues" fieldPosition="0"/>
    </format>
    <format dxfId="47">
      <pivotArea field="0" type="button" dataOnly="0" labelOnly="1" outline="0" axis="axisRow" fieldPosition="0"/>
    </format>
    <format dxfId="46">
      <pivotArea dataOnly="0" labelOnly="1" outline="0" axis="axisValues" fieldPosition="0"/>
    </format>
    <format dxfId="45">
      <pivotArea dataOnly="0" labelOnly="1" outline="0" axis="axisValues" fieldPosition="0"/>
    </format>
    <format dxfId="44">
      <pivotArea field="0" type="button" dataOnly="0" labelOnly="1" outline="0" axis="axisRow" fieldPosition="0"/>
    </format>
    <format dxfId="43">
      <pivotArea dataOnly="0" labelOnly="1" outline="0" axis="axisValues" fieldPosition="0"/>
    </format>
    <format dxfId="42">
      <pivotArea dataOnly="0" labelOnly="1" outline="0" axis="axisValues" fieldPosition="0"/>
    </format>
    <format dxfId="41">
      <pivotArea outline="0" collapsedLevelsAreSubtotals="1" fieldPosition="0"/>
    </format>
    <format dxfId="40">
      <pivotArea dataOnly="0" labelOnly="1" outline="0" axis="axisValues" fieldPosition="0"/>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fieldPosition="0">
        <references count="1">
          <reference field="0" count="0"/>
        </references>
      </pivotArea>
    </format>
    <format dxfId="34">
      <pivotArea dataOnly="0" labelOnly="1" grandRow="1" outline="0" fieldPosition="0"/>
    </format>
    <format dxfId="33">
      <pivotArea dataOnly="0" labelOnly="1" outline="0" axis="axisValues" fieldPosition="0"/>
    </format>
  </formats>
  <chartFormats count="7">
    <chartFormat chart="0" format="16" series="1">
      <pivotArea type="data" outline="0" fieldPosition="0">
        <references count="1">
          <reference field="4294967294" count="1" selected="0">
            <x v="0"/>
          </reference>
        </references>
      </pivotArea>
    </chartFormat>
    <chartFormat chart="0" format="17">
      <pivotArea type="data" outline="0" fieldPosition="0">
        <references count="2">
          <reference field="4294967294" count="1" selected="0">
            <x v="0"/>
          </reference>
          <reference field="0" count="1" selected="0">
            <x v="3"/>
          </reference>
        </references>
      </pivotArea>
    </chartFormat>
    <chartFormat chart="0" format="18">
      <pivotArea type="data" outline="0" fieldPosition="0">
        <references count="2">
          <reference field="4294967294" count="1" selected="0">
            <x v="0"/>
          </reference>
          <reference field="0" count="1" selected="0">
            <x v="2"/>
          </reference>
        </references>
      </pivotArea>
    </chartFormat>
    <chartFormat chart="0" format="19">
      <pivotArea type="data" outline="0" fieldPosition="0">
        <references count="2">
          <reference field="4294967294" count="1" selected="0">
            <x v="0"/>
          </reference>
          <reference field="0" count="1" selected="0">
            <x v="1"/>
          </reference>
        </references>
      </pivotArea>
    </chartFormat>
    <chartFormat chart="0" format="20">
      <pivotArea type="data" outline="0" fieldPosition="0">
        <references count="2">
          <reference field="4294967294" count="1" selected="0">
            <x v="0"/>
          </reference>
          <reference field="0" count="1" selected="0">
            <x v="0"/>
          </reference>
        </references>
      </pivotArea>
    </chartFormat>
    <chartFormat chart="0" format="21">
      <pivotArea type="data" outline="0" fieldPosition="0">
        <references count="2">
          <reference field="4294967294" count="1" selected="0">
            <x v="0"/>
          </reference>
          <reference field="0" count="1" selected="0">
            <x v="4"/>
          </reference>
        </references>
      </pivotArea>
    </chartFormat>
    <chartFormat chart="0" format="22">
      <pivotArea type="data" outline="0" fieldPosition="0">
        <references count="2">
          <reference field="4294967294" count="1" selected="0">
            <x v="0"/>
          </reference>
          <reference field="0"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1000000}" name="TablaDinámica1" cacheId="1" applyNumberFormats="0" applyBorderFormats="0" applyFontFormats="0" applyPatternFormats="0" applyAlignmentFormats="0" applyWidthHeightFormats="1" dataCaption="Valores" updatedVersion="8" minRefreshableVersion="3" itemPrintTitles="1" createdVersion="6" indent="0" compact="0" compactData="0" gridDropZones="1" multipleFieldFilters="0" chartFormat="3">
  <location ref="A6:B9" firstHeaderRow="2" firstDataRow="2" firstDataCol="1"/>
  <pivotFields count="1">
    <pivotField axis="axisRow" dataField="1" compact="0" outline="0" showAll="0" defaultSubtotal="0">
      <items count="7">
        <item m="1" x="3"/>
        <item m="1" x="2"/>
        <item m="1" x="4"/>
        <item m="1" x="1"/>
        <item x="0"/>
        <item m="1" x="5"/>
        <item h="1" m="1" x="6"/>
      </items>
    </pivotField>
  </pivotFields>
  <rowFields count="1">
    <field x="0"/>
  </rowFields>
  <rowItems count="2">
    <i>
      <x v="4"/>
    </i>
    <i t="grand">
      <x/>
    </i>
  </rowItems>
  <colItems count="1">
    <i/>
  </colItems>
  <dataFields count="1">
    <dataField name="Cuenta de Eficacia" fld="0" subtotal="count" baseField="0" baseItem="0"/>
  </dataFields>
  <formats count="10">
    <format dxfId="62">
      <pivotArea type="origin" dataOnly="0" labelOnly="1" outline="0" fieldPosition="0"/>
    </format>
    <format dxfId="61">
      <pivotArea type="origin" dataOnly="0" labelOnly="1" outline="0" fieldPosition="0"/>
    </format>
    <format dxfId="60">
      <pivotArea outline="0" collapsedLevelsAreSubtotals="1" fieldPosition="0"/>
    </format>
    <format dxfId="59">
      <pivotArea type="topRight" dataOnly="0" labelOnly="1" outline="0" fieldPosition="0"/>
    </format>
    <format dxfId="58">
      <pivotArea type="topRight" dataOnly="0" labelOnly="1" outline="0" fieldPosition="0"/>
    </format>
    <format dxfId="57">
      <pivotArea outline="0" collapsedLevelsAreSubtotals="1" fieldPosition="0"/>
    </format>
    <format dxfId="56">
      <pivotArea type="topRight" dataOnly="0" labelOnly="1" outline="0" fieldPosition="0"/>
    </format>
    <format dxfId="55">
      <pivotArea type="topRight" dataOnly="0" labelOnly="1" outline="0" fieldPosition="0"/>
    </format>
    <format dxfId="54">
      <pivotArea type="all" dataOnly="0" outline="0" fieldPosition="0"/>
    </format>
    <format dxfId="53">
      <pivotArea type="all" dataOnly="0" outline="0" fieldPosition="0"/>
    </format>
  </formats>
  <chartFormats count="7">
    <chartFormat chart="0" format="25" series="1">
      <pivotArea type="data" outline="0" fieldPosition="0">
        <references count="1">
          <reference field="4294967294" count="1" selected="0">
            <x v="0"/>
          </reference>
        </references>
      </pivotArea>
    </chartFormat>
    <chartFormat chart="0" format="26">
      <pivotArea type="data" outline="0" fieldPosition="0">
        <references count="2">
          <reference field="4294967294" count="1" selected="0">
            <x v="0"/>
          </reference>
          <reference field="0" count="1" selected="0">
            <x v="3"/>
          </reference>
        </references>
      </pivotArea>
    </chartFormat>
    <chartFormat chart="0" format="27">
      <pivotArea type="data" outline="0" fieldPosition="0">
        <references count="2">
          <reference field="4294967294" count="1" selected="0">
            <x v="0"/>
          </reference>
          <reference field="0" count="1" selected="0">
            <x v="2"/>
          </reference>
        </references>
      </pivotArea>
    </chartFormat>
    <chartFormat chart="0" format="28">
      <pivotArea type="data" outline="0" fieldPosition="0">
        <references count="2">
          <reference field="4294967294" count="1" selected="0">
            <x v="0"/>
          </reference>
          <reference field="0" count="1" selected="0">
            <x v="1"/>
          </reference>
        </references>
      </pivotArea>
    </chartFormat>
    <chartFormat chart="0" format="29">
      <pivotArea type="data" outline="0" fieldPosition="0">
        <references count="2">
          <reference field="4294967294" count="1" selected="0">
            <x v="0"/>
          </reference>
          <reference field="0" count="1" selected="0">
            <x v="0"/>
          </reference>
        </references>
      </pivotArea>
    </chartFormat>
    <chartFormat chart="0" format="30">
      <pivotArea type="data" outline="0" fieldPosition="0">
        <references count="2">
          <reference field="4294967294" count="1" selected="0">
            <x v="0"/>
          </reference>
          <reference field="0" count="1" selected="0">
            <x v="4"/>
          </reference>
        </references>
      </pivotArea>
    </chartFormat>
    <chartFormat chart="0" format="31">
      <pivotArea type="data" outline="0" fieldPosition="0">
        <references count="2">
          <reference field="4294967294" count="1" selected="0">
            <x v="0"/>
          </reference>
          <reference field="0" count="1" selected="0">
            <x v="5"/>
          </reference>
        </references>
      </pivotArea>
    </chartFormat>
  </chart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 applyNumberFormats="0" applyBorderFormats="0" applyFontFormats="0" applyPatternFormats="0" applyAlignmentFormats="0" applyWidthHeightFormats="1" dataCaption="Valores" updatedVersion="8" minRefreshableVersion="3" colGrandTotals="0" itemPrintTitles="1" createdVersion="6" indent="0" compact="0" compactData="0" gridDropZones="1" multipleFieldFilters="0" chartFormat="13">
  <location ref="A6:B13" firstHeaderRow="1" firstDataRow="2" firstDataCol="1"/>
  <pivotFields count="6">
    <pivotField axis="axisRow" compact="0" outline="0" showAll="0">
      <items count="7">
        <item x="0"/>
        <item x="1"/>
        <item x="2"/>
        <item x="3"/>
        <item m="1" x="5"/>
        <item x="4"/>
        <item t="default"/>
      </items>
    </pivotField>
    <pivotField compact="0" outline="0" showAll="0"/>
    <pivotField compact="0" outline="0" showAll="0"/>
    <pivotField compact="0" outline="0" showAll="0"/>
    <pivotField compact="0" outline="0" showAll="0" defaultSubtotal="0"/>
    <pivotField axis="axisCol" dataField="1" compact="0" outline="0" showAll="0" defaultSubtotal="0">
      <items count="2">
        <item m="1" x="1"/>
        <item x="0"/>
      </items>
    </pivotField>
  </pivotFields>
  <rowFields count="1">
    <field x="0"/>
  </rowFields>
  <rowItems count="6">
    <i>
      <x/>
    </i>
    <i>
      <x v="1"/>
    </i>
    <i>
      <x v="2"/>
    </i>
    <i>
      <x v="3"/>
    </i>
    <i>
      <x v="5"/>
    </i>
    <i t="grand">
      <x/>
    </i>
  </rowItems>
  <colFields count="1">
    <field x="5"/>
  </colFields>
  <colItems count="1">
    <i>
      <x v="1"/>
    </i>
  </colItems>
  <dataFields count="1">
    <dataField name="Cuenta de Eficacia" fld="5" subtotal="count" baseField="0" baseItem="0"/>
  </dataFields>
  <formats count="12">
    <format dxfId="32">
      <pivotArea type="origin" dataOnly="0" labelOnly="1" outline="0" fieldPosition="0"/>
    </format>
    <format dxfId="31">
      <pivotArea type="origin" dataOnly="0" labelOnly="1" outline="0" fieldPosition="0"/>
    </format>
    <format dxfId="30">
      <pivotArea field="0" type="button" dataOnly="0" labelOnly="1" outline="0" axis="axisRow" fieldPosition="0"/>
    </format>
    <format dxfId="29">
      <pivotArea dataOnly="0" labelOnly="1" outline="0" fieldPosition="0">
        <references count="1">
          <reference field="0" count="0"/>
        </references>
      </pivotArea>
    </format>
    <format dxfId="28">
      <pivotArea dataOnly="0" labelOnly="1" grandRow="1" outline="0" fieldPosition="0"/>
    </format>
    <format dxfId="27">
      <pivotArea type="all" dataOnly="0" outline="0" fieldPosition="0"/>
    </format>
    <format dxfId="26">
      <pivotArea outline="0" collapsedLevelsAreSubtotals="1" fieldPosition="0"/>
    </format>
    <format dxfId="25">
      <pivotArea outline="0" collapsedLevelsAreSubtotals="1" fieldPosition="0"/>
    </format>
    <format dxfId="24">
      <pivotArea type="all" dataOnly="0" outline="0" fieldPosition="0"/>
    </format>
    <format dxfId="23">
      <pivotArea type="all" dataOnly="0" outline="0" fieldPosition="0"/>
    </format>
    <format dxfId="22">
      <pivotArea dataOnly="0" labelOnly="1" outline="0" fieldPosition="0">
        <references count="1">
          <reference field="5" count="0"/>
        </references>
      </pivotArea>
    </format>
    <format dxfId="21">
      <pivotArea dataOnly="0" labelOnly="1" outline="0" fieldPosition="0">
        <references count="1">
          <reference field="5" count="0"/>
        </references>
      </pivotArea>
    </format>
  </formats>
  <chartFormats count="5">
    <chartFormat chart="0" format="10" series="1">
      <pivotArea type="data" outline="0" fieldPosition="0"/>
    </chartFormat>
    <chartFormat chart="0" format="11" series="1">
      <pivotArea type="data" outline="0" fieldPosition="0">
        <references count="1">
          <reference field="4294967294" count="1" selected="0">
            <x v="0"/>
          </reference>
        </references>
      </pivotArea>
    </chartFormat>
    <chartFormat chart="0" format="17" series="1">
      <pivotArea type="data" outline="0" fieldPosition="0">
        <references count="2">
          <reference field="4294967294" count="1" selected="0">
            <x v="0"/>
          </reference>
          <reference field="5" count="1" selected="0">
            <x v="0"/>
          </reference>
        </references>
      </pivotArea>
    </chartFormat>
    <chartFormat chart="8" format="30" series="1">
      <pivotArea type="data" outline="0" fieldPosition="0">
        <references count="2">
          <reference field="4294967294" count="1" selected="0">
            <x v="0"/>
          </reference>
          <reference field="5" count="1" selected="0">
            <x v="1"/>
          </reference>
        </references>
      </pivotArea>
    </chartFormat>
    <chartFormat chart="8" format="31" series="1">
      <pivotArea type="data" outline="0" fieldPosition="0">
        <references count="1">
          <reference field="4294967294" count="1" selected="0">
            <x v="0"/>
          </reference>
        </references>
      </pivotArea>
    </chartFormat>
  </chart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aDinámica2" cacheId="2" applyNumberFormats="0" applyBorderFormats="0" applyFontFormats="0" applyPatternFormats="0" applyAlignmentFormats="0" applyWidthHeightFormats="1" dataCaption="Valores" updatedVersion="8" minRefreshableVersion="3" colGrandTotals="0" itemPrintTitles="1" createdVersion="6" indent="0" compact="0" compactData="0" gridDropZones="1" multipleFieldFilters="0" chartFormat="3">
  <location ref="B7:C22" firstHeaderRow="1" firstDataRow="2" firstDataCol="1"/>
  <pivotFields count="6">
    <pivotField compact="0" outline="0" showAll="0"/>
    <pivotField compact="0" outline="0" showAll="0"/>
    <pivotField axis="axisRow" compact="0" outline="0" showAll="0">
      <items count="15">
        <item x="0"/>
        <item x="1"/>
        <item x="2"/>
        <item x="3"/>
        <item x="4"/>
        <item x="5"/>
        <item x="6"/>
        <item x="7"/>
        <item x="8"/>
        <item x="10"/>
        <item x="11"/>
        <item m="1" x="13"/>
        <item x="9"/>
        <item x="12"/>
        <item t="default"/>
      </items>
    </pivotField>
    <pivotField compact="0" outline="0" showAll="0"/>
    <pivotField compact="0" outline="0" showAll="0" defaultSubtotal="0"/>
    <pivotField axis="axisCol" dataField="1" compact="0" outline="0" showAll="0" defaultSubtotal="0">
      <items count="2">
        <item m="1" x="1"/>
        <item x="0"/>
      </items>
    </pivotField>
  </pivotFields>
  <rowFields count="1">
    <field x="2"/>
  </rowFields>
  <rowItems count="14">
    <i>
      <x/>
    </i>
    <i>
      <x v="1"/>
    </i>
    <i>
      <x v="2"/>
    </i>
    <i>
      <x v="3"/>
    </i>
    <i>
      <x v="4"/>
    </i>
    <i>
      <x v="5"/>
    </i>
    <i>
      <x v="6"/>
    </i>
    <i>
      <x v="7"/>
    </i>
    <i>
      <x v="8"/>
    </i>
    <i>
      <x v="9"/>
    </i>
    <i>
      <x v="10"/>
    </i>
    <i>
      <x v="12"/>
    </i>
    <i>
      <x v="13"/>
    </i>
    <i t="grand">
      <x/>
    </i>
  </rowItems>
  <colFields count="1">
    <field x="5"/>
  </colFields>
  <colItems count="1">
    <i>
      <x v="1"/>
    </i>
  </colItems>
  <dataFields count="1">
    <dataField name="Cuenta de Eficacia" fld="5" subtotal="count" baseField="0" baseItem="0"/>
  </dataFields>
  <formats count="14">
    <format dxfId="20">
      <pivotArea type="origin" dataOnly="0" labelOnly="1" outline="0" fieldPosition="0"/>
    </format>
    <format dxfId="19">
      <pivotArea type="all" dataOnly="0" outline="0" fieldPosition="0"/>
    </format>
    <format dxfId="18">
      <pivotArea type="origin" dataOnly="0" labelOnly="1" outline="0" fieldPosition="0"/>
    </format>
    <format dxfId="17">
      <pivotArea field="2" type="button" dataOnly="0" labelOnly="1" outline="0" axis="axisRow" fieldPosition="0"/>
    </format>
    <format dxfId="16">
      <pivotArea dataOnly="0" labelOnly="1" outline="0" fieldPosition="0">
        <references count="1">
          <reference field="2" count="0"/>
        </references>
      </pivotArea>
    </format>
    <format dxfId="15">
      <pivotArea dataOnly="0" labelOnly="1" grandRow="1" outline="0" fieldPosition="0"/>
    </format>
    <format dxfId="14">
      <pivotArea type="all" dataOnly="0" outline="0" fieldPosition="0"/>
    </format>
    <format dxfId="13">
      <pivotArea dataOnly="0" outline="0" fieldPosition="0">
        <references count="1">
          <reference field="5" count="0"/>
        </references>
      </pivotArea>
    </format>
    <format dxfId="12">
      <pivotArea dataOnly="0" outline="0" fieldPosition="0">
        <references count="1">
          <reference field="5" count="0"/>
        </references>
      </pivotArea>
    </format>
    <format dxfId="11">
      <pivotArea type="origin" dataOnly="0" labelOnly="1" outline="0" fieldPosition="0"/>
    </format>
    <format dxfId="10">
      <pivotArea field="2" type="button" dataOnly="0" labelOnly="1" outline="0" axis="axisRow" fieldPosition="0"/>
    </format>
    <format dxfId="9">
      <pivotArea dataOnly="0" labelOnly="1" outline="0" fieldPosition="0">
        <references count="1">
          <reference field="2" count="0"/>
        </references>
      </pivotArea>
    </format>
    <format dxfId="8">
      <pivotArea dataOnly="0" labelOnly="1" grandRow="1" outline="0" fieldPosition="0"/>
    </format>
    <format dxfId="7">
      <pivotArea dataOnly="0" outline="0" fieldPosition="0">
        <references count="1">
          <reference field="5" count="0"/>
        </references>
      </pivotArea>
    </format>
  </formats>
  <chartFormats count="4">
    <chartFormat chart="0" format="10" series="1">
      <pivotArea type="data" outline="0" fieldPosition="0"/>
    </chartFormat>
    <chartFormat chart="0" format="11" series="1">
      <pivotArea type="data" outline="0" fieldPosition="0">
        <references count="1">
          <reference field="4294967294" count="1" selected="0">
            <x v="0"/>
          </reference>
        </references>
      </pivotArea>
    </chartFormat>
    <chartFormat chart="0" format="18" series="1">
      <pivotArea type="data" outline="0" fieldPosition="0">
        <references count="2">
          <reference field="4294967294" count="1" selected="0">
            <x v="0"/>
          </reference>
          <reference field="5" count="1" selected="0">
            <x v="0"/>
          </reference>
        </references>
      </pivotArea>
    </chartFormat>
    <chartFormat chart="0" format="30" series="1">
      <pivotArea type="data" outline="0" fieldPosition="0">
        <references count="2">
          <reference field="4294967294" count="1" selected="0">
            <x v="0"/>
          </reference>
          <reference field="5" count="1" selected="0">
            <x v="1"/>
          </reference>
        </references>
      </pivotArea>
    </chartFormat>
  </chart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TablaDinámica15" cacheId="3" dataOnRows="1" applyNumberFormats="0" applyBorderFormats="0" applyFontFormats="0" applyPatternFormats="0" applyAlignmentFormats="0" applyWidthHeightFormats="1" dataCaption="Valores" updatedVersion="8" minRefreshableVersion="3" useAutoFormatting="1" itemPrintTitles="1" createdVersion="6" indent="0" compact="0" compactData="0" gridDropZones="1" multipleFieldFilters="0" chartFormat="1">
  <location ref="A8:B9" firstHeaderRow="1" firstDataRow="1" firstDataCol="1" rowPageCount="1" colPageCount="1"/>
  <pivotFields count="2">
    <pivotField compact="0" outline="0" showAll="0" defaultSubtotal="0"/>
    <pivotField axis="axisPage" dataField="1" compact="0" outline="0" showAll="0" defaultSubtotal="0">
      <items count="25">
        <item x="0"/>
        <item m="1" x="22"/>
        <item m="1" x="18"/>
        <item m="1" x="23"/>
        <item m="1" x="16"/>
        <item m="1" x="19"/>
        <item m="1" x="15"/>
        <item m="1" x="4"/>
        <item m="1" x="17"/>
        <item m="1" x="21"/>
        <item m="1" x="3"/>
        <item m="1" x="24"/>
        <item m="1" x="1"/>
        <item m="1" x="2"/>
        <item m="1" x="12"/>
        <item m="1" x="10"/>
        <item m="1" x="5"/>
        <item m="1" x="11"/>
        <item m="1" x="20"/>
        <item m="1" x="8"/>
        <item m="1" x="14"/>
        <item m="1" x="9"/>
        <item m="1" x="7"/>
        <item m="1" x="13"/>
        <item m="1" x="6"/>
      </items>
    </pivotField>
  </pivotFields>
  <rowItems count="1">
    <i/>
  </rowItems>
  <colItems count="1">
    <i/>
  </colItems>
  <pageFields count="1">
    <pageField fld="1" hier="-1"/>
  </pageFields>
  <dataFields count="1">
    <dataField name="Sum of Resultado" fld="1" baseField="0" baseItem="0"/>
  </dataFields>
  <formats count="2">
    <format dxfId="1">
      <pivotArea dataOnly="0" labelOnly="1" outline="0" fieldPosition="0">
        <references count="1">
          <reference field="1" count="0"/>
        </references>
      </pivotArea>
    </format>
    <format dxfId="0">
      <pivotArea dataOnly="0" labelOnly="1" grandCol="1" outline="0" axis="axisCol" fieldPosition="0"/>
    </format>
  </formats>
  <chartFormats count="13">
    <chartFormat chart="0" format="10" series="1">
      <pivotArea type="data" outline="0" fieldPosition="0">
        <references count="1">
          <reference field="4294967294" count="1" selected="0">
            <x v="0"/>
          </reference>
        </references>
      </pivotArea>
    </chartFormat>
    <chartFormat chart="0" format="11" series="1">
      <pivotArea type="data" outline="0" fieldPosition="0">
        <references count="2">
          <reference field="4294967294" count="1" selected="0">
            <x v="0"/>
          </reference>
          <reference field="1" count="1" selected="0">
            <x v="1"/>
          </reference>
        </references>
      </pivotArea>
    </chartFormat>
    <chartFormat chart="0" format="12" series="1">
      <pivotArea type="data" outline="0" fieldPosition="0">
        <references count="2">
          <reference field="4294967294" count="1" selected="0">
            <x v="0"/>
          </reference>
          <reference field="1" count="1" selected="0">
            <x v="2"/>
          </reference>
        </references>
      </pivotArea>
    </chartFormat>
    <chartFormat chart="0" format="13" series="1">
      <pivotArea type="data" outline="0" fieldPosition="0">
        <references count="2">
          <reference field="4294967294" count="1" selected="0">
            <x v="0"/>
          </reference>
          <reference field="1" count="1" selected="0">
            <x v="3"/>
          </reference>
        </references>
      </pivotArea>
    </chartFormat>
    <chartFormat chart="0" format="14" series="1">
      <pivotArea type="data" outline="0" fieldPosition="0">
        <references count="2">
          <reference field="4294967294" count="1" selected="0">
            <x v="0"/>
          </reference>
          <reference field="1" count="1" selected="0">
            <x v="4"/>
          </reference>
        </references>
      </pivotArea>
    </chartFormat>
    <chartFormat chart="0" format="15" series="1">
      <pivotArea type="data" outline="0" fieldPosition="0">
        <references count="2">
          <reference field="4294967294" count="1" selected="0">
            <x v="0"/>
          </reference>
          <reference field="1" count="1" selected="0">
            <x v="5"/>
          </reference>
        </references>
      </pivotArea>
    </chartFormat>
    <chartFormat chart="0" format="16" series="1">
      <pivotArea type="data" outline="0" fieldPosition="0">
        <references count="2">
          <reference field="4294967294" count="1" selected="0">
            <x v="0"/>
          </reference>
          <reference field="1" count="1" selected="0">
            <x v="6"/>
          </reference>
        </references>
      </pivotArea>
    </chartFormat>
    <chartFormat chart="0" format="17" series="1">
      <pivotArea type="data" outline="0" fieldPosition="0">
        <references count="2">
          <reference field="4294967294" count="1" selected="0">
            <x v="0"/>
          </reference>
          <reference field="1" count="1" selected="0">
            <x v="7"/>
          </reference>
        </references>
      </pivotArea>
    </chartFormat>
    <chartFormat chart="0" format="18" series="1">
      <pivotArea type="data" outline="0" fieldPosition="0">
        <references count="2">
          <reference field="4294967294" count="1" selected="0">
            <x v="0"/>
          </reference>
          <reference field="1" count="1" selected="0">
            <x v="8"/>
          </reference>
        </references>
      </pivotArea>
    </chartFormat>
    <chartFormat chart="0" format="19" series="1">
      <pivotArea type="data" outline="0" fieldPosition="0">
        <references count="2">
          <reference field="4294967294" count="1" selected="0">
            <x v="0"/>
          </reference>
          <reference field="1" count="1" selected="0">
            <x v="9"/>
          </reference>
        </references>
      </pivotArea>
    </chartFormat>
    <chartFormat chart="0" format="20" series="1">
      <pivotArea type="data" outline="0" fieldPosition="0">
        <references count="2">
          <reference field="4294967294" count="1" selected="0">
            <x v="0"/>
          </reference>
          <reference field="1" count="1" selected="0">
            <x v="10"/>
          </reference>
        </references>
      </pivotArea>
    </chartFormat>
    <chartFormat chart="0" format="21" series="1">
      <pivotArea type="data" outline="0" fieldPosition="0">
        <references count="2">
          <reference field="4294967294" count="1" selected="0">
            <x v="0"/>
          </reference>
          <reference field="1" count="1" selected="0">
            <x v="11"/>
          </reference>
        </references>
      </pivotArea>
    </chartFormat>
    <chartFormat chart="0" format="22" series="1">
      <pivotArea type="data" outline="0" fieldPosition="0">
        <references count="2">
          <reference field="4294967294" count="1" selected="0">
            <x v="0"/>
          </reference>
          <reference field="1" count="1" selected="0">
            <x v="12"/>
          </reference>
        </references>
      </pivotArea>
    </chartFormat>
  </chart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pivotTable" Target="../pivotTables/pivotTable4.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ivotTable" Target="../pivotTables/pivotTable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R52"/>
  <sheetViews>
    <sheetView zoomScale="60" zoomScaleNormal="210" workbookViewId="0">
      <pane xSplit="2" ySplit="2" topLeftCell="C39" activePane="bottomRight" state="frozen"/>
      <selection pane="topRight" activeCell="C1" sqref="C1"/>
      <selection pane="bottomLeft" activeCell="A3" sqref="A3"/>
      <selection pane="bottomRight" activeCell="H52" sqref="H52:M52"/>
    </sheetView>
  </sheetViews>
  <sheetFormatPr baseColWidth="10" defaultColWidth="9.140625" defaultRowHeight="15" x14ac:dyDescent="0.25"/>
  <cols>
    <col min="1" max="1" width="5.140625" style="2" bestFit="1" customWidth="1"/>
    <col min="2" max="2" width="2" style="2" bestFit="1" customWidth="1"/>
    <col min="3" max="3" width="29.85546875" style="4" bestFit="1" customWidth="1"/>
    <col min="4" max="4" width="6.140625" style="4" customWidth="1"/>
    <col min="5" max="5" width="29" style="4" bestFit="1" customWidth="1"/>
    <col min="6" max="6" width="5.140625" style="2" bestFit="1" customWidth="1"/>
    <col min="7" max="7" width="61.140625" style="3" customWidth="1"/>
    <col min="8" max="13" width="9.140625" style="2"/>
    <col min="14" max="14" width="81.42578125" style="13" customWidth="1"/>
    <col min="15" max="18" width="43.140625" style="10" customWidth="1"/>
    <col min="19" max="16384" width="9.140625" style="1"/>
  </cols>
  <sheetData>
    <row r="1" spans="1:18" x14ac:dyDescent="0.25">
      <c r="H1" s="109" t="s">
        <v>9</v>
      </c>
      <c r="I1" s="109"/>
      <c r="J1" s="109"/>
      <c r="K1" s="109"/>
      <c r="L1" s="109"/>
      <c r="M1" s="109"/>
      <c r="N1" s="5" t="s">
        <v>36</v>
      </c>
      <c r="O1" s="110" t="s">
        <v>36</v>
      </c>
      <c r="P1" s="110"/>
      <c r="Q1" s="110"/>
      <c r="R1" s="110"/>
    </row>
    <row r="2" spans="1:18" ht="41.25" customHeight="1" x14ac:dyDescent="0.25">
      <c r="A2" s="8" t="s">
        <v>23</v>
      </c>
      <c r="B2" s="11"/>
      <c r="C2" s="12" t="s">
        <v>0</v>
      </c>
      <c r="D2" s="12"/>
      <c r="E2" s="12" t="s">
        <v>1</v>
      </c>
      <c r="F2" s="8"/>
      <c r="G2" s="12" t="s">
        <v>4</v>
      </c>
      <c r="H2" s="17" t="s">
        <v>10</v>
      </c>
      <c r="I2" s="18" t="s">
        <v>11</v>
      </c>
      <c r="J2" s="19" t="s">
        <v>12</v>
      </c>
      <c r="K2" s="20" t="s">
        <v>13</v>
      </c>
      <c r="L2" s="21" t="s">
        <v>245</v>
      </c>
      <c r="M2" s="21" t="s">
        <v>246</v>
      </c>
      <c r="N2" s="5" t="s">
        <v>16</v>
      </c>
      <c r="O2" s="6" t="s">
        <v>18</v>
      </c>
      <c r="P2" s="6" t="s">
        <v>19</v>
      </c>
      <c r="Q2" s="6" t="s">
        <v>20</v>
      </c>
      <c r="R2" s="6" t="s">
        <v>22</v>
      </c>
    </row>
    <row r="3" spans="1:18" ht="73.5" customHeight="1" x14ac:dyDescent="0.25">
      <c r="A3" s="2">
        <v>1</v>
      </c>
      <c r="B3" s="2">
        <v>1</v>
      </c>
      <c r="C3" s="4" t="s">
        <v>2</v>
      </c>
      <c r="D3" s="4">
        <v>1.1000000000000001</v>
      </c>
      <c r="E3" s="4" t="s">
        <v>3</v>
      </c>
      <c r="F3" s="2" t="s">
        <v>5</v>
      </c>
      <c r="G3" s="3" t="s">
        <v>8</v>
      </c>
      <c r="H3" s="2">
        <v>0</v>
      </c>
      <c r="I3" s="2">
        <v>2</v>
      </c>
      <c r="J3" s="2">
        <v>3</v>
      </c>
      <c r="L3" s="2">
        <v>2</v>
      </c>
      <c r="M3" s="2">
        <f>(H3+I3+J3+K3)*L3</f>
        <v>10</v>
      </c>
      <c r="N3" s="105" t="s">
        <v>17</v>
      </c>
      <c r="O3" s="106" t="s">
        <v>21</v>
      </c>
      <c r="P3" s="106" t="s">
        <v>24</v>
      </c>
      <c r="Q3" s="106" t="s">
        <v>25</v>
      </c>
      <c r="R3" s="106" t="s">
        <v>26</v>
      </c>
    </row>
    <row r="4" spans="1:18" ht="73.5" customHeight="1" x14ac:dyDescent="0.25">
      <c r="A4" s="2">
        <v>2</v>
      </c>
      <c r="B4" s="2">
        <v>1</v>
      </c>
      <c r="C4" s="4" t="s">
        <v>2</v>
      </c>
      <c r="D4" s="4">
        <v>1.1000000000000001</v>
      </c>
      <c r="E4" s="4" t="s">
        <v>3</v>
      </c>
      <c r="F4" s="2" t="s">
        <v>6</v>
      </c>
      <c r="G4" s="3" t="s">
        <v>14</v>
      </c>
      <c r="L4" s="2">
        <v>1.5</v>
      </c>
      <c r="M4" s="2">
        <f t="shared" ref="M4:M49" si="0">(H4+I4+J4+K4)*L4</f>
        <v>0</v>
      </c>
      <c r="N4" s="105"/>
      <c r="O4" s="108"/>
      <c r="P4" s="108"/>
      <c r="Q4" s="108"/>
      <c r="R4" s="108"/>
    </row>
    <row r="5" spans="1:18" ht="122.25" customHeight="1" x14ac:dyDescent="0.25">
      <c r="A5" s="2">
        <v>3</v>
      </c>
      <c r="B5" s="2">
        <v>1</v>
      </c>
      <c r="C5" s="4" t="s">
        <v>2</v>
      </c>
      <c r="D5" s="4">
        <v>1.1000000000000001</v>
      </c>
      <c r="E5" s="4" t="s">
        <v>3</v>
      </c>
      <c r="F5" s="2" t="s">
        <v>7</v>
      </c>
      <c r="G5" s="3" t="s">
        <v>15</v>
      </c>
      <c r="L5" s="2">
        <v>1</v>
      </c>
      <c r="M5" s="2">
        <f t="shared" si="0"/>
        <v>0</v>
      </c>
      <c r="N5" s="105"/>
      <c r="O5" s="108"/>
      <c r="P5" s="108"/>
      <c r="Q5" s="108"/>
      <c r="R5" s="108"/>
    </row>
    <row r="6" spans="1:18" ht="52.5" customHeight="1" x14ac:dyDescent="0.25">
      <c r="A6" s="2">
        <v>4</v>
      </c>
      <c r="B6" s="2">
        <v>1</v>
      </c>
      <c r="C6" s="4" t="s">
        <v>2</v>
      </c>
      <c r="D6" s="4">
        <v>1.1000000000000001</v>
      </c>
      <c r="E6" s="4" t="s">
        <v>3</v>
      </c>
      <c r="F6" s="2" t="s">
        <v>27</v>
      </c>
      <c r="G6" s="3" t="s">
        <v>31</v>
      </c>
      <c r="L6" s="2">
        <v>2</v>
      </c>
      <c r="M6" s="2">
        <f t="shared" si="0"/>
        <v>0</v>
      </c>
      <c r="N6" s="105" t="s">
        <v>35</v>
      </c>
      <c r="O6" s="106" t="s">
        <v>37</v>
      </c>
      <c r="P6" s="106" t="s">
        <v>38</v>
      </c>
      <c r="Q6" s="106" t="s">
        <v>39</v>
      </c>
      <c r="R6" s="106" t="s">
        <v>40</v>
      </c>
    </row>
    <row r="7" spans="1:18" ht="52.5" customHeight="1" x14ac:dyDescent="0.25">
      <c r="A7" s="2">
        <v>5</v>
      </c>
      <c r="B7" s="2">
        <v>1</v>
      </c>
      <c r="C7" s="4" t="s">
        <v>2</v>
      </c>
      <c r="D7" s="4">
        <v>1.1000000000000001</v>
      </c>
      <c r="E7" s="4" t="s">
        <v>3</v>
      </c>
      <c r="F7" s="2" t="s">
        <v>28</v>
      </c>
      <c r="G7" s="3" t="s">
        <v>32</v>
      </c>
      <c r="L7" s="2">
        <v>2</v>
      </c>
      <c r="M7" s="2">
        <f t="shared" si="0"/>
        <v>0</v>
      </c>
      <c r="N7" s="107"/>
      <c r="O7" s="108"/>
      <c r="P7" s="108"/>
      <c r="Q7" s="108"/>
      <c r="R7" s="108"/>
    </row>
    <row r="8" spans="1:18" ht="52.5" customHeight="1" x14ac:dyDescent="0.25">
      <c r="A8" s="2">
        <v>6</v>
      </c>
      <c r="B8" s="2">
        <v>1</v>
      </c>
      <c r="C8" s="4" t="s">
        <v>2</v>
      </c>
      <c r="D8" s="4">
        <v>1.1000000000000001</v>
      </c>
      <c r="E8" s="4" t="s">
        <v>3</v>
      </c>
      <c r="F8" s="2" t="s">
        <v>29</v>
      </c>
      <c r="G8" s="3" t="s">
        <v>33</v>
      </c>
      <c r="L8" s="2">
        <v>2</v>
      </c>
      <c r="M8" s="2">
        <f t="shared" si="0"/>
        <v>0</v>
      </c>
      <c r="N8" s="107"/>
      <c r="O8" s="108"/>
      <c r="P8" s="108"/>
      <c r="Q8" s="108"/>
      <c r="R8" s="108"/>
    </row>
    <row r="9" spans="1:18" ht="52.5" customHeight="1" x14ac:dyDescent="0.25">
      <c r="A9" s="2">
        <v>7</v>
      </c>
      <c r="B9" s="2">
        <v>1</v>
      </c>
      <c r="C9" s="4" t="s">
        <v>2</v>
      </c>
      <c r="D9" s="4">
        <v>1.1000000000000001</v>
      </c>
      <c r="E9" s="4" t="s">
        <v>3</v>
      </c>
      <c r="F9" s="2" t="s">
        <v>30</v>
      </c>
      <c r="G9" s="3" t="s">
        <v>34</v>
      </c>
      <c r="L9" s="2">
        <v>2</v>
      </c>
      <c r="M9" s="2">
        <f t="shared" si="0"/>
        <v>0</v>
      </c>
      <c r="N9" s="107"/>
      <c r="O9" s="108"/>
      <c r="P9" s="108"/>
      <c r="Q9" s="108"/>
      <c r="R9" s="108"/>
    </row>
    <row r="10" spans="1:18" ht="90" customHeight="1" x14ac:dyDescent="0.25">
      <c r="A10" s="2">
        <v>8</v>
      </c>
      <c r="B10" s="2">
        <v>1</v>
      </c>
      <c r="C10" s="4" t="s">
        <v>2</v>
      </c>
      <c r="D10" s="4">
        <v>1.2</v>
      </c>
      <c r="E10" s="4" t="s">
        <v>41</v>
      </c>
      <c r="F10" s="2" t="s">
        <v>42</v>
      </c>
      <c r="G10" s="3" t="s">
        <v>43</v>
      </c>
      <c r="L10" s="2">
        <v>2</v>
      </c>
      <c r="M10" s="2">
        <f t="shared" si="0"/>
        <v>0</v>
      </c>
      <c r="N10" s="105" t="s">
        <v>46</v>
      </c>
      <c r="O10" s="106" t="s">
        <v>47</v>
      </c>
      <c r="P10" s="106" t="s">
        <v>48</v>
      </c>
      <c r="Q10" s="106" t="s">
        <v>49</v>
      </c>
      <c r="R10" s="106" t="s">
        <v>50</v>
      </c>
    </row>
    <row r="11" spans="1:18" ht="90" customHeight="1" x14ac:dyDescent="0.25">
      <c r="A11" s="2">
        <v>9</v>
      </c>
      <c r="B11" s="2">
        <v>1</v>
      </c>
      <c r="C11" s="4" t="s">
        <v>2</v>
      </c>
      <c r="D11" s="4">
        <v>1.2</v>
      </c>
      <c r="E11" s="4" t="s">
        <v>41</v>
      </c>
      <c r="F11" s="2" t="s">
        <v>45</v>
      </c>
      <c r="G11" s="3" t="s">
        <v>44</v>
      </c>
      <c r="L11" s="2">
        <v>1.5</v>
      </c>
      <c r="M11" s="2">
        <f t="shared" si="0"/>
        <v>0</v>
      </c>
      <c r="N11" s="107"/>
      <c r="O11" s="108"/>
      <c r="P11" s="108"/>
      <c r="Q11" s="108"/>
      <c r="R11" s="108"/>
    </row>
    <row r="12" spans="1:18" ht="61.5" customHeight="1" x14ac:dyDescent="0.25">
      <c r="A12" s="2">
        <v>10</v>
      </c>
      <c r="B12" s="2">
        <v>1</v>
      </c>
      <c r="C12" s="4" t="s">
        <v>2</v>
      </c>
      <c r="D12" s="4">
        <v>1.2</v>
      </c>
      <c r="E12" s="4" t="s">
        <v>41</v>
      </c>
      <c r="F12" s="2" t="s">
        <v>51</v>
      </c>
      <c r="G12" s="3" t="s">
        <v>53</v>
      </c>
      <c r="L12" s="2">
        <v>2</v>
      </c>
      <c r="M12" s="2">
        <f t="shared" si="0"/>
        <v>0</v>
      </c>
      <c r="N12" s="105" t="s">
        <v>55</v>
      </c>
      <c r="O12" s="106" t="s">
        <v>56</v>
      </c>
      <c r="P12" s="106" t="s">
        <v>57</v>
      </c>
      <c r="Q12" s="106" t="s">
        <v>58</v>
      </c>
      <c r="R12" s="106" t="s">
        <v>59</v>
      </c>
    </row>
    <row r="13" spans="1:18" ht="61.5" customHeight="1" x14ac:dyDescent="0.25">
      <c r="A13" s="2">
        <v>11</v>
      </c>
      <c r="B13" s="2">
        <v>1</v>
      </c>
      <c r="C13" s="4" t="s">
        <v>2</v>
      </c>
      <c r="D13" s="4">
        <v>1.2</v>
      </c>
      <c r="E13" s="4" t="s">
        <v>41</v>
      </c>
      <c r="F13" s="2" t="s">
        <v>52</v>
      </c>
      <c r="G13" s="3" t="s">
        <v>54</v>
      </c>
      <c r="L13" s="2">
        <v>1.5</v>
      </c>
      <c r="M13" s="2">
        <f t="shared" si="0"/>
        <v>0</v>
      </c>
      <c r="N13" s="107"/>
      <c r="O13" s="106"/>
      <c r="P13" s="106"/>
      <c r="Q13" s="108"/>
      <c r="R13" s="108"/>
    </row>
    <row r="14" spans="1:18" ht="165" x14ac:dyDescent="0.25">
      <c r="A14" s="2">
        <v>12</v>
      </c>
      <c r="B14" s="2">
        <v>2</v>
      </c>
      <c r="C14" s="4" t="s">
        <v>60</v>
      </c>
      <c r="D14" s="4">
        <v>2.1</v>
      </c>
      <c r="E14" s="4" t="s">
        <v>61</v>
      </c>
      <c r="F14" s="2" t="s">
        <v>69</v>
      </c>
      <c r="G14" s="3" t="s">
        <v>63</v>
      </c>
      <c r="H14" s="2">
        <v>0</v>
      </c>
      <c r="L14" s="2">
        <v>2</v>
      </c>
      <c r="M14" s="2">
        <f t="shared" si="0"/>
        <v>0</v>
      </c>
      <c r="N14" s="9" t="s">
        <v>64</v>
      </c>
      <c r="O14" s="3" t="s">
        <v>65</v>
      </c>
      <c r="P14" s="3" t="s">
        <v>66</v>
      </c>
      <c r="Q14" s="3" t="s">
        <v>67</v>
      </c>
      <c r="R14" s="3" t="s">
        <v>68</v>
      </c>
    </row>
    <row r="15" spans="1:18" ht="45" x14ac:dyDescent="0.25">
      <c r="A15" s="2">
        <v>13</v>
      </c>
      <c r="B15" s="2">
        <v>2</v>
      </c>
      <c r="C15" s="4" t="s">
        <v>60</v>
      </c>
      <c r="D15" s="4">
        <v>2.1</v>
      </c>
      <c r="E15" s="4" t="s">
        <v>61</v>
      </c>
      <c r="F15" s="2" t="s">
        <v>70</v>
      </c>
      <c r="G15" s="3" t="s">
        <v>72</v>
      </c>
      <c r="H15" s="2">
        <v>1</v>
      </c>
      <c r="I15" s="2">
        <v>2</v>
      </c>
      <c r="J15" s="2">
        <v>3</v>
      </c>
      <c r="L15" s="2">
        <v>2</v>
      </c>
      <c r="M15" s="2">
        <f t="shared" si="0"/>
        <v>12</v>
      </c>
      <c r="N15" s="105" t="s">
        <v>74</v>
      </c>
      <c r="O15" s="106" t="s">
        <v>75</v>
      </c>
      <c r="P15" s="106" t="s">
        <v>76</v>
      </c>
      <c r="Q15" s="106" t="s">
        <v>77</v>
      </c>
      <c r="R15" s="106" t="s">
        <v>78</v>
      </c>
    </row>
    <row r="16" spans="1:18" ht="45" x14ac:dyDescent="0.25">
      <c r="A16" s="2">
        <v>14</v>
      </c>
      <c r="B16" s="2">
        <v>2</v>
      </c>
      <c r="C16" s="4" t="s">
        <v>60</v>
      </c>
      <c r="D16" s="4">
        <v>2.1</v>
      </c>
      <c r="E16" s="4" t="s">
        <v>61</v>
      </c>
      <c r="F16" s="2" t="s">
        <v>71</v>
      </c>
      <c r="G16" s="3" t="s">
        <v>73</v>
      </c>
      <c r="H16" s="2">
        <v>1</v>
      </c>
      <c r="I16" s="2">
        <v>2</v>
      </c>
      <c r="J16" s="2">
        <v>3</v>
      </c>
      <c r="L16" s="2">
        <v>1.5</v>
      </c>
      <c r="M16" s="2">
        <f t="shared" si="0"/>
        <v>9</v>
      </c>
      <c r="N16" s="107"/>
      <c r="O16" s="106"/>
      <c r="P16" s="108"/>
      <c r="Q16" s="106"/>
      <c r="R16" s="106"/>
    </row>
    <row r="17" spans="1:18" ht="45" x14ac:dyDescent="0.25">
      <c r="A17" s="2">
        <v>15</v>
      </c>
      <c r="B17" s="2">
        <v>2</v>
      </c>
      <c r="C17" s="4" t="s">
        <v>60</v>
      </c>
      <c r="D17" s="4">
        <v>2.1</v>
      </c>
      <c r="E17" s="4" t="s">
        <v>61</v>
      </c>
      <c r="F17" s="2" t="s">
        <v>79</v>
      </c>
      <c r="G17" s="3" t="s">
        <v>82</v>
      </c>
      <c r="H17" s="2">
        <v>1</v>
      </c>
      <c r="I17" s="2">
        <v>2</v>
      </c>
      <c r="J17" s="2">
        <v>3</v>
      </c>
      <c r="L17" s="2">
        <v>1.5</v>
      </c>
      <c r="M17" s="2">
        <f t="shared" si="0"/>
        <v>9</v>
      </c>
      <c r="N17" s="105" t="s">
        <v>85</v>
      </c>
      <c r="O17" s="106" t="s">
        <v>86</v>
      </c>
      <c r="P17" s="106" t="s">
        <v>87</v>
      </c>
      <c r="Q17" s="106" t="s">
        <v>88</v>
      </c>
      <c r="R17" s="106" t="s">
        <v>89</v>
      </c>
    </row>
    <row r="18" spans="1:18" ht="45" x14ac:dyDescent="0.25">
      <c r="A18" s="2">
        <v>16</v>
      </c>
      <c r="B18" s="2">
        <v>2</v>
      </c>
      <c r="C18" s="4" t="s">
        <v>60</v>
      </c>
      <c r="D18" s="4">
        <v>2.1</v>
      </c>
      <c r="E18" s="4" t="s">
        <v>61</v>
      </c>
      <c r="F18" s="2" t="s">
        <v>80</v>
      </c>
      <c r="G18" s="3" t="s">
        <v>83</v>
      </c>
      <c r="H18" s="2">
        <v>1</v>
      </c>
      <c r="I18" s="2">
        <v>2</v>
      </c>
      <c r="J18" s="2">
        <v>3</v>
      </c>
      <c r="L18" s="2">
        <v>1.5</v>
      </c>
      <c r="M18" s="2">
        <f t="shared" si="0"/>
        <v>9</v>
      </c>
      <c r="N18" s="107"/>
      <c r="O18" s="106"/>
      <c r="P18" s="106"/>
      <c r="Q18" s="106"/>
      <c r="R18" s="106"/>
    </row>
    <row r="19" spans="1:18" ht="60" x14ac:dyDescent="0.25">
      <c r="A19" s="2">
        <v>17</v>
      </c>
      <c r="B19" s="2">
        <v>2</v>
      </c>
      <c r="C19" s="4" t="s">
        <v>60</v>
      </c>
      <c r="D19" s="4">
        <v>2.1</v>
      </c>
      <c r="E19" s="4" t="s">
        <v>61</v>
      </c>
      <c r="F19" s="2" t="s">
        <v>81</v>
      </c>
      <c r="G19" s="3" t="s">
        <v>84</v>
      </c>
      <c r="H19" s="2">
        <v>1</v>
      </c>
      <c r="I19" s="2">
        <v>2</v>
      </c>
      <c r="J19" s="2">
        <v>3</v>
      </c>
      <c r="L19" s="2">
        <v>1.5</v>
      </c>
      <c r="M19" s="2">
        <f t="shared" si="0"/>
        <v>9</v>
      </c>
      <c r="N19" s="107"/>
      <c r="O19" s="106"/>
      <c r="P19" s="106"/>
      <c r="Q19" s="106"/>
      <c r="R19" s="106"/>
    </row>
    <row r="20" spans="1:18" ht="165" x14ac:dyDescent="0.25">
      <c r="A20" s="2">
        <v>18</v>
      </c>
      <c r="B20" s="2">
        <v>2</v>
      </c>
      <c r="C20" s="4" t="s">
        <v>60</v>
      </c>
      <c r="D20" s="4">
        <v>2.1</v>
      </c>
      <c r="E20" s="4" t="s">
        <v>61</v>
      </c>
      <c r="F20" s="2" t="s">
        <v>90</v>
      </c>
      <c r="G20" s="3" t="s">
        <v>91</v>
      </c>
      <c r="H20" s="2">
        <v>1</v>
      </c>
      <c r="I20" s="2">
        <v>2</v>
      </c>
      <c r="J20" s="2">
        <v>3</v>
      </c>
      <c r="K20" s="2">
        <v>4</v>
      </c>
      <c r="L20" s="2">
        <v>2</v>
      </c>
      <c r="M20" s="2">
        <f t="shared" si="0"/>
        <v>20</v>
      </c>
      <c r="N20" s="9" t="s">
        <v>92</v>
      </c>
      <c r="O20" s="3" t="s">
        <v>93</v>
      </c>
      <c r="P20" s="3" t="s">
        <v>94</v>
      </c>
      <c r="Q20" s="3" t="s">
        <v>95</v>
      </c>
      <c r="R20" s="3" t="s">
        <v>96</v>
      </c>
    </row>
    <row r="21" spans="1:18" ht="45" x14ac:dyDescent="0.25">
      <c r="A21" s="2">
        <v>19</v>
      </c>
      <c r="B21" s="2">
        <v>2</v>
      </c>
      <c r="C21" s="4" t="s">
        <v>60</v>
      </c>
      <c r="D21" s="4">
        <v>2.2000000000000002</v>
      </c>
      <c r="E21" s="4" t="s">
        <v>97</v>
      </c>
      <c r="F21" s="2" t="s">
        <v>98</v>
      </c>
      <c r="G21" s="3" t="s">
        <v>99</v>
      </c>
      <c r="H21" s="2">
        <v>1</v>
      </c>
      <c r="I21" s="2">
        <v>2</v>
      </c>
      <c r="J21" s="2">
        <v>3</v>
      </c>
      <c r="K21" s="2">
        <v>4</v>
      </c>
      <c r="L21" s="2">
        <v>1.5</v>
      </c>
      <c r="M21" s="2">
        <f t="shared" si="0"/>
        <v>15</v>
      </c>
      <c r="N21" s="105" t="s">
        <v>102</v>
      </c>
      <c r="O21" s="106" t="s">
        <v>103</v>
      </c>
      <c r="P21" s="106" t="s">
        <v>104</v>
      </c>
      <c r="Q21" s="106" t="s">
        <v>105</v>
      </c>
      <c r="R21" s="106" t="s">
        <v>106</v>
      </c>
    </row>
    <row r="22" spans="1:18" ht="75" x14ac:dyDescent="0.25">
      <c r="A22" s="2">
        <v>20</v>
      </c>
      <c r="B22" s="2">
        <v>2</v>
      </c>
      <c r="C22" s="4" t="s">
        <v>60</v>
      </c>
      <c r="D22" s="4">
        <v>2.2000000000000002</v>
      </c>
      <c r="E22" s="4" t="s">
        <v>97</v>
      </c>
      <c r="F22" s="2" t="s">
        <v>100</v>
      </c>
      <c r="G22" s="3" t="s">
        <v>101</v>
      </c>
      <c r="H22" s="2">
        <v>1</v>
      </c>
      <c r="I22" s="2">
        <v>2</v>
      </c>
      <c r="J22" s="2">
        <v>3</v>
      </c>
      <c r="L22" s="2">
        <v>1</v>
      </c>
      <c r="M22" s="2">
        <f t="shared" si="0"/>
        <v>6</v>
      </c>
      <c r="N22" s="107"/>
      <c r="O22" s="106"/>
      <c r="P22" s="108"/>
      <c r="Q22" s="108"/>
      <c r="R22" s="108"/>
    </row>
    <row r="23" spans="1:18" ht="165" x14ac:dyDescent="0.25">
      <c r="A23" s="2">
        <v>21</v>
      </c>
      <c r="B23" s="2">
        <v>2</v>
      </c>
      <c r="C23" s="4" t="s">
        <v>60</v>
      </c>
      <c r="D23" s="4">
        <v>2.2999999999999998</v>
      </c>
      <c r="E23" s="4" t="s">
        <v>107</v>
      </c>
      <c r="F23" s="2" t="s">
        <v>108</v>
      </c>
      <c r="G23" s="3" t="s">
        <v>109</v>
      </c>
      <c r="H23" s="2">
        <v>1</v>
      </c>
      <c r="I23" s="2">
        <v>2</v>
      </c>
      <c r="J23" s="2">
        <v>3</v>
      </c>
      <c r="K23" s="2">
        <v>0</v>
      </c>
      <c r="L23" s="2">
        <v>1</v>
      </c>
      <c r="M23" s="2">
        <f t="shared" si="0"/>
        <v>6</v>
      </c>
      <c r="N23" s="9" t="s">
        <v>110</v>
      </c>
      <c r="O23" s="3" t="s">
        <v>111</v>
      </c>
      <c r="P23" s="3" t="s">
        <v>112</v>
      </c>
      <c r="Q23" s="3" t="s">
        <v>113</v>
      </c>
      <c r="R23" s="3" t="s">
        <v>114</v>
      </c>
    </row>
    <row r="24" spans="1:18" ht="60" x14ac:dyDescent="0.25">
      <c r="A24" s="2">
        <v>22</v>
      </c>
      <c r="B24" s="2">
        <v>3</v>
      </c>
      <c r="C24" s="4" t="s">
        <v>115</v>
      </c>
      <c r="D24" s="4">
        <v>3.1</v>
      </c>
      <c r="E24" s="4" t="s">
        <v>116</v>
      </c>
      <c r="F24" s="2" t="s">
        <v>62</v>
      </c>
      <c r="G24" s="3" t="s">
        <v>117</v>
      </c>
      <c r="H24" s="2">
        <v>1</v>
      </c>
      <c r="I24" s="2">
        <v>2</v>
      </c>
      <c r="J24" s="2">
        <v>3</v>
      </c>
      <c r="L24" s="2">
        <v>0.5</v>
      </c>
      <c r="M24" s="2">
        <f t="shared" si="0"/>
        <v>3</v>
      </c>
      <c r="N24" s="105" t="s">
        <v>122</v>
      </c>
      <c r="O24" s="106" t="s">
        <v>123</v>
      </c>
      <c r="P24" s="106" t="s">
        <v>124</v>
      </c>
      <c r="Q24" s="106" t="s">
        <v>125</v>
      </c>
      <c r="R24" s="106" t="s">
        <v>126</v>
      </c>
    </row>
    <row r="25" spans="1:18" ht="45" x14ac:dyDescent="0.25">
      <c r="A25" s="2">
        <v>23</v>
      </c>
      <c r="B25" s="2">
        <v>3</v>
      </c>
      <c r="C25" s="4" t="s">
        <v>115</v>
      </c>
      <c r="D25" s="4">
        <v>3.1</v>
      </c>
      <c r="E25" s="4" t="s">
        <v>116</v>
      </c>
      <c r="F25" s="2" t="s">
        <v>118</v>
      </c>
      <c r="G25" s="3" t="s">
        <v>120</v>
      </c>
      <c r="H25" s="2">
        <v>1</v>
      </c>
      <c r="I25" s="2">
        <v>2</v>
      </c>
      <c r="J25" s="2">
        <v>3</v>
      </c>
      <c r="L25" s="2">
        <v>0.5</v>
      </c>
      <c r="M25" s="2">
        <f t="shared" si="0"/>
        <v>3</v>
      </c>
      <c r="N25" s="105"/>
      <c r="O25" s="106"/>
      <c r="P25" s="106"/>
      <c r="Q25" s="106"/>
      <c r="R25" s="106"/>
    </row>
    <row r="26" spans="1:18" ht="45" x14ac:dyDescent="0.25">
      <c r="A26" s="2">
        <v>24</v>
      </c>
      <c r="B26" s="2">
        <v>3</v>
      </c>
      <c r="C26" s="4" t="s">
        <v>115</v>
      </c>
      <c r="D26" s="4">
        <v>3.1</v>
      </c>
      <c r="E26" s="4" t="s">
        <v>116</v>
      </c>
      <c r="F26" s="2" t="s">
        <v>119</v>
      </c>
      <c r="G26" s="3" t="s">
        <v>121</v>
      </c>
      <c r="H26" s="2">
        <v>1</v>
      </c>
      <c r="I26" s="2">
        <v>2</v>
      </c>
      <c r="J26" s="2">
        <v>3</v>
      </c>
      <c r="L26" s="28">
        <v>1</v>
      </c>
      <c r="M26" s="2">
        <f t="shared" si="0"/>
        <v>6</v>
      </c>
      <c r="N26" s="105"/>
      <c r="O26" s="106"/>
      <c r="P26" s="106"/>
      <c r="Q26" s="106"/>
      <c r="R26" s="106"/>
    </row>
    <row r="27" spans="1:18" ht="30" x14ac:dyDescent="0.25">
      <c r="A27" s="2">
        <v>25</v>
      </c>
      <c r="B27" s="2">
        <v>3</v>
      </c>
      <c r="C27" s="4" t="s">
        <v>115</v>
      </c>
      <c r="D27" s="4">
        <v>3.1</v>
      </c>
      <c r="E27" s="4" t="s">
        <v>116</v>
      </c>
      <c r="F27" s="2" t="s">
        <v>127</v>
      </c>
      <c r="G27" s="3" t="s">
        <v>129</v>
      </c>
      <c r="H27" s="2">
        <v>1</v>
      </c>
      <c r="I27" s="2">
        <v>2</v>
      </c>
      <c r="J27" s="2">
        <v>3</v>
      </c>
      <c r="L27" s="2">
        <v>0.5</v>
      </c>
      <c r="M27" s="2">
        <f t="shared" si="0"/>
        <v>3</v>
      </c>
      <c r="N27" s="105" t="s">
        <v>135</v>
      </c>
      <c r="O27" s="106" t="s">
        <v>134</v>
      </c>
      <c r="P27" s="106" t="s">
        <v>133</v>
      </c>
      <c r="Q27" s="106" t="s">
        <v>132</v>
      </c>
      <c r="R27" s="106" t="s">
        <v>131</v>
      </c>
    </row>
    <row r="28" spans="1:18" ht="60" x14ac:dyDescent="0.25">
      <c r="A28" s="2">
        <v>26</v>
      </c>
      <c r="B28" s="2">
        <v>3</v>
      </c>
      <c r="C28" s="4" t="s">
        <v>115</v>
      </c>
      <c r="D28" s="4">
        <v>3.1</v>
      </c>
      <c r="E28" s="4" t="s">
        <v>116</v>
      </c>
      <c r="F28" s="2" t="s">
        <v>128</v>
      </c>
      <c r="G28" s="3" t="s">
        <v>130</v>
      </c>
      <c r="H28" s="2">
        <v>1</v>
      </c>
      <c r="I28" s="2">
        <v>2</v>
      </c>
      <c r="J28" s="2">
        <v>3</v>
      </c>
      <c r="L28" s="2">
        <v>1</v>
      </c>
      <c r="M28" s="2">
        <f t="shared" si="0"/>
        <v>6</v>
      </c>
      <c r="N28" s="105"/>
      <c r="O28" s="106"/>
      <c r="P28" s="106"/>
      <c r="Q28" s="106"/>
      <c r="R28" s="106"/>
    </row>
    <row r="29" spans="1:18" ht="30" x14ac:dyDescent="0.25">
      <c r="A29" s="2">
        <v>27</v>
      </c>
      <c r="B29" s="2">
        <v>3</v>
      </c>
      <c r="C29" s="4" t="s">
        <v>115</v>
      </c>
      <c r="D29" s="4">
        <v>3.1</v>
      </c>
      <c r="E29" s="4" t="s">
        <v>116</v>
      </c>
      <c r="F29" s="2" t="s">
        <v>136</v>
      </c>
      <c r="G29" s="3" t="s">
        <v>138</v>
      </c>
      <c r="H29" s="2">
        <v>1</v>
      </c>
      <c r="I29" s="2">
        <v>2</v>
      </c>
      <c r="J29" s="2">
        <v>3</v>
      </c>
      <c r="K29" s="2">
        <v>0</v>
      </c>
      <c r="L29" s="2">
        <v>1</v>
      </c>
      <c r="M29" s="2">
        <f t="shared" si="0"/>
        <v>6</v>
      </c>
      <c r="N29" s="105" t="s">
        <v>144</v>
      </c>
      <c r="O29" s="106" t="s">
        <v>143</v>
      </c>
      <c r="P29" s="106" t="s">
        <v>142</v>
      </c>
      <c r="Q29" s="106" t="s">
        <v>141</v>
      </c>
      <c r="R29" s="106" t="s">
        <v>140</v>
      </c>
    </row>
    <row r="30" spans="1:18" ht="45" x14ac:dyDescent="0.25">
      <c r="A30" s="2">
        <v>28</v>
      </c>
      <c r="B30" s="2">
        <v>3</v>
      </c>
      <c r="C30" s="4" t="s">
        <v>115</v>
      </c>
      <c r="D30" s="4">
        <v>3.1</v>
      </c>
      <c r="E30" s="4" t="s">
        <v>116</v>
      </c>
      <c r="F30" s="2" t="s">
        <v>137</v>
      </c>
      <c r="G30" s="3" t="s">
        <v>139</v>
      </c>
      <c r="H30" s="2">
        <v>1</v>
      </c>
      <c r="I30" s="2">
        <v>2</v>
      </c>
      <c r="J30" s="2">
        <v>3</v>
      </c>
      <c r="K30" s="2">
        <v>4</v>
      </c>
      <c r="L30" s="2">
        <v>1</v>
      </c>
      <c r="M30" s="2">
        <f t="shared" si="0"/>
        <v>10</v>
      </c>
      <c r="N30" s="105"/>
      <c r="O30" s="106"/>
      <c r="P30" s="106"/>
      <c r="Q30" s="106"/>
      <c r="R30" s="106"/>
    </row>
    <row r="31" spans="1:18" ht="45" x14ac:dyDescent="0.25">
      <c r="A31" s="2">
        <v>29</v>
      </c>
      <c r="B31" s="2">
        <v>3</v>
      </c>
      <c r="C31" s="4" t="s">
        <v>115</v>
      </c>
      <c r="D31" s="4">
        <v>3.1</v>
      </c>
      <c r="E31" s="4" t="s">
        <v>116</v>
      </c>
      <c r="F31" s="2" t="s">
        <v>145</v>
      </c>
      <c r="G31" s="3" t="s">
        <v>147</v>
      </c>
      <c r="H31" s="2">
        <v>1</v>
      </c>
      <c r="I31" s="2">
        <v>2</v>
      </c>
      <c r="J31" s="2">
        <v>3</v>
      </c>
      <c r="K31" s="2">
        <v>4</v>
      </c>
      <c r="L31" s="2">
        <v>1</v>
      </c>
      <c r="M31" s="2">
        <f t="shared" si="0"/>
        <v>10</v>
      </c>
      <c r="N31" s="105" t="s">
        <v>149</v>
      </c>
      <c r="O31" s="106" t="s">
        <v>150</v>
      </c>
      <c r="P31" s="106" t="s">
        <v>151</v>
      </c>
      <c r="Q31" s="106" t="s">
        <v>152</v>
      </c>
      <c r="R31" s="106" t="s">
        <v>153</v>
      </c>
    </row>
    <row r="32" spans="1:18" ht="30" x14ac:dyDescent="0.25">
      <c r="A32" s="2">
        <v>30</v>
      </c>
      <c r="B32" s="2">
        <v>3</v>
      </c>
      <c r="C32" s="4" t="s">
        <v>115</v>
      </c>
      <c r="D32" s="4">
        <v>3.1</v>
      </c>
      <c r="E32" s="4" t="s">
        <v>116</v>
      </c>
      <c r="F32" s="2" t="s">
        <v>146</v>
      </c>
      <c r="G32" s="3" t="s">
        <v>148</v>
      </c>
      <c r="H32" s="2">
        <v>1</v>
      </c>
      <c r="I32" s="2">
        <v>2</v>
      </c>
      <c r="J32" s="2">
        <v>3</v>
      </c>
      <c r="L32" s="2">
        <v>1</v>
      </c>
      <c r="M32" s="2">
        <f t="shared" si="0"/>
        <v>6</v>
      </c>
      <c r="N32" s="105"/>
      <c r="O32" s="106"/>
      <c r="P32" s="106"/>
      <c r="Q32" s="106"/>
      <c r="R32" s="106"/>
    </row>
    <row r="33" spans="1:18" ht="45" x14ac:dyDescent="0.25">
      <c r="A33" s="2">
        <v>31</v>
      </c>
      <c r="B33" s="2">
        <v>3</v>
      </c>
      <c r="C33" s="4" t="s">
        <v>115</v>
      </c>
      <c r="D33" s="4">
        <v>3.2</v>
      </c>
      <c r="E33" s="4" t="s">
        <v>154</v>
      </c>
      <c r="F33" s="2" t="s">
        <v>155</v>
      </c>
      <c r="G33" s="3" t="s">
        <v>156</v>
      </c>
      <c r="H33" s="2">
        <v>1</v>
      </c>
      <c r="I33" s="2">
        <v>2</v>
      </c>
      <c r="J33" s="2">
        <v>3</v>
      </c>
      <c r="K33" s="2">
        <v>4</v>
      </c>
      <c r="L33" s="2">
        <v>1</v>
      </c>
      <c r="M33" s="2">
        <f t="shared" si="0"/>
        <v>10</v>
      </c>
      <c r="N33" s="105" t="s">
        <v>163</v>
      </c>
      <c r="O33" s="106" t="s">
        <v>162</v>
      </c>
      <c r="P33" s="106" t="s">
        <v>161</v>
      </c>
      <c r="Q33" s="106" t="s">
        <v>160</v>
      </c>
      <c r="R33" s="106" t="s">
        <v>159</v>
      </c>
    </row>
    <row r="34" spans="1:18" ht="45" x14ac:dyDescent="0.25">
      <c r="A34" s="2">
        <v>32</v>
      </c>
      <c r="B34" s="2">
        <v>3</v>
      </c>
      <c r="C34" s="4" t="s">
        <v>115</v>
      </c>
      <c r="D34" s="4">
        <v>3.2</v>
      </c>
      <c r="E34" s="4" t="s">
        <v>154</v>
      </c>
      <c r="F34" s="2" t="s">
        <v>157</v>
      </c>
      <c r="G34" s="3" t="s">
        <v>158</v>
      </c>
      <c r="H34" s="2">
        <v>1</v>
      </c>
      <c r="I34" s="2">
        <v>2</v>
      </c>
      <c r="J34" s="2">
        <v>3</v>
      </c>
      <c r="L34" s="2">
        <v>1</v>
      </c>
      <c r="M34" s="2">
        <f t="shared" si="0"/>
        <v>6</v>
      </c>
      <c r="N34" s="105"/>
      <c r="O34" s="106"/>
      <c r="P34" s="106"/>
      <c r="Q34" s="106"/>
      <c r="R34" s="106"/>
    </row>
    <row r="35" spans="1:18" ht="135" x14ac:dyDescent="0.25">
      <c r="A35" s="2">
        <v>33</v>
      </c>
      <c r="B35" s="2">
        <v>3</v>
      </c>
      <c r="C35" s="4" t="s">
        <v>115</v>
      </c>
      <c r="D35" s="4">
        <v>3.2</v>
      </c>
      <c r="E35" s="4" t="s">
        <v>154</v>
      </c>
      <c r="F35" s="2" t="s">
        <v>164</v>
      </c>
      <c r="G35" s="3" t="s">
        <v>165</v>
      </c>
      <c r="H35" s="2">
        <v>1</v>
      </c>
      <c r="I35" s="2">
        <v>2</v>
      </c>
      <c r="J35" s="2">
        <v>3</v>
      </c>
      <c r="L35" s="2">
        <v>0.5</v>
      </c>
      <c r="M35" s="2">
        <f t="shared" si="0"/>
        <v>3</v>
      </c>
      <c r="N35" s="9" t="s">
        <v>166</v>
      </c>
      <c r="O35" s="3" t="s">
        <v>167</v>
      </c>
      <c r="P35" s="3" t="s">
        <v>168</v>
      </c>
      <c r="Q35" s="3" t="s">
        <v>169</v>
      </c>
      <c r="R35" s="3" t="s">
        <v>170</v>
      </c>
    </row>
    <row r="36" spans="1:18" ht="45" x14ac:dyDescent="0.25">
      <c r="A36" s="2">
        <v>34</v>
      </c>
      <c r="B36" s="2">
        <v>3</v>
      </c>
      <c r="C36" s="4" t="s">
        <v>115</v>
      </c>
      <c r="D36" s="4">
        <v>3.3</v>
      </c>
      <c r="E36" s="4" t="s">
        <v>171</v>
      </c>
      <c r="F36" s="2" t="s">
        <v>172</v>
      </c>
      <c r="G36" s="3" t="s">
        <v>174</v>
      </c>
      <c r="H36" s="2">
        <v>1</v>
      </c>
      <c r="I36" s="2">
        <v>2</v>
      </c>
      <c r="J36" s="2">
        <v>3</v>
      </c>
      <c r="L36" s="2">
        <v>1</v>
      </c>
      <c r="M36" s="2">
        <f t="shared" si="0"/>
        <v>6</v>
      </c>
      <c r="N36" s="105" t="s">
        <v>176</v>
      </c>
      <c r="O36" s="106" t="s">
        <v>177</v>
      </c>
      <c r="P36" s="106" t="s">
        <v>178</v>
      </c>
      <c r="Q36" s="106" t="s">
        <v>179</v>
      </c>
      <c r="R36" s="106" t="s">
        <v>180</v>
      </c>
    </row>
    <row r="37" spans="1:18" ht="45" x14ac:dyDescent="0.25">
      <c r="A37" s="2">
        <v>35</v>
      </c>
      <c r="B37" s="2">
        <v>3</v>
      </c>
      <c r="C37" s="4" t="s">
        <v>115</v>
      </c>
      <c r="D37" s="4">
        <v>3.3</v>
      </c>
      <c r="E37" s="4" t="s">
        <v>171</v>
      </c>
      <c r="F37" s="2" t="s">
        <v>173</v>
      </c>
      <c r="G37" s="3" t="s">
        <v>175</v>
      </c>
      <c r="H37" s="2">
        <v>1</v>
      </c>
      <c r="I37" s="2">
        <v>2</v>
      </c>
      <c r="J37" s="2">
        <v>3</v>
      </c>
      <c r="L37" s="2">
        <v>2</v>
      </c>
      <c r="M37" s="2">
        <f t="shared" si="0"/>
        <v>12</v>
      </c>
      <c r="N37" s="105"/>
      <c r="O37" s="106"/>
      <c r="P37" s="106"/>
      <c r="Q37" s="106"/>
      <c r="R37" s="106"/>
    </row>
    <row r="38" spans="1:18" ht="150" x14ac:dyDescent="0.25">
      <c r="A38" s="2">
        <v>36</v>
      </c>
      <c r="B38" s="2">
        <v>3</v>
      </c>
      <c r="C38" s="4" t="s">
        <v>115</v>
      </c>
      <c r="D38" s="4">
        <v>3.3</v>
      </c>
      <c r="E38" s="4" t="s">
        <v>171</v>
      </c>
      <c r="F38" s="2" t="s">
        <v>181</v>
      </c>
      <c r="G38" s="3" t="s">
        <v>182</v>
      </c>
      <c r="H38" s="2">
        <v>1</v>
      </c>
      <c r="I38" s="2">
        <v>2</v>
      </c>
      <c r="J38" s="2">
        <v>3</v>
      </c>
      <c r="L38" s="2">
        <v>1.5</v>
      </c>
      <c r="M38" s="2">
        <f t="shared" si="0"/>
        <v>9</v>
      </c>
      <c r="N38" s="9" t="s">
        <v>183</v>
      </c>
      <c r="O38" s="3" t="s">
        <v>184</v>
      </c>
      <c r="P38" s="3" t="s">
        <v>185</v>
      </c>
      <c r="Q38" s="3" t="s">
        <v>186</v>
      </c>
      <c r="R38" s="3" t="s">
        <v>187</v>
      </c>
    </row>
    <row r="39" spans="1:18" ht="60" x14ac:dyDescent="0.25">
      <c r="A39" s="2">
        <v>37</v>
      </c>
      <c r="B39" s="2">
        <v>3</v>
      </c>
      <c r="C39" s="4" t="s">
        <v>115</v>
      </c>
      <c r="D39" s="4">
        <v>3.4</v>
      </c>
      <c r="E39" s="4" t="s">
        <v>188</v>
      </c>
      <c r="F39" s="2" t="s">
        <v>189</v>
      </c>
      <c r="G39" s="3" t="s">
        <v>190</v>
      </c>
      <c r="H39" s="2">
        <v>1</v>
      </c>
      <c r="I39" s="2">
        <v>2</v>
      </c>
      <c r="J39" s="2">
        <v>3</v>
      </c>
      <c r="L39" s="2">
        <v>1</v>
      </c>
      <c r="M39" s="2">
        <f t="shared" si="0"/>
        <v>6</v>
      </c>
      <c r="N39" s="105" t="s">
        <v>193</v>
      </c>
      <c r="O39" s="106" t="s">
        <v>194</v>
      </c>
      <c r="P39" s="106" t="s">
        <v>195</v>
      </c>
      <c r="Q39" s="106" t="s">
        <v>196</v>
      </c>
      <c r="R39" s="106" t="s">
        <v>197</v>
      </c>
    </row>
    <row r="40" spans="1:18" ht="45" x14ac:dyDescent="0.25">
      <c r="A40" s="2">
        <v>38</v>
      </c>
      <c r="B40" s="2">
        <v>3</v>
      </c>
      <c r="C40" s="4" t="s">
        <v>115</v>
      </c>
      <c r="D40" s="4">
        <v>3.4</v>
      </c>
      <c r="E40" s="4" t="s">
        <v>188</v>
      </c>
      <c r="F40" s="2" t="s">
        <v>191</v>
      </c>
      <c r="G40" s="3" t="s">
        <v>192</v>
      </c>
      <c r="H40" s="2">
        <v>1</v>
      </c>
      <c r="I40" s="2">
        <v>2</v>
      </c>
      <c r="J40" s="2">
        <v>3</v>
      </c>
      <c r="L40" s="2">
        <v>0.5</v>
      </c>
      <c r="M40" s="2">
        <f t="shared" si="0"/>
        <v>3</v>
      </c>
      <c r="N40" s="105"/>
      <c r="O40" s="106"/>
      <c r="P40" s="106"/>
      <c r="Q40" s="106"/>
      <c r="R40" s="106"/>
    </row>
    <row r="41" spans="1:18" ht="45" x14ac:dyDescent="0.25">
      <c r="A41" s="2">
        <v>39</v>
      </c>
      <c r="B41" s="2">
        <v>3</v>
      </c>
      <c r="C41" s="4" t="s">
        <v>115</v>
      </c>
      <c r="D41" s="4">
        <v>3.5</v>
      </c>
      <c r="E41" s="4" t="s">
        <v>198</v>
      </c>
      <c r="F41" s="2" t="s">
        <v>199</v>
      </c>
      <c r="G41" s="3" t="s">
        <v>200</v>
      </c>
      <c r="H41" s="2">
        <v>1</v>
      </c>
      <c r="I41" s="2">
        <v>2</v>
      </c>
      <c r="J41" s="2">
        <v>3</v>
      </c>
      <c r="L41" s="2">
        <v>1</v>
      </c>
      <c r="M41" s="2">
        <f t="shared" si="0"/>
        <v>6</v>
      </c>
      <c r="N41" s="105" t="s">
        <v>203</v>
      </c>
      <c r="O41" s="106" t="s">
        <v>204</v>
      </c>
      <c r="P41" s="106" t="s">
        <v>205</v>
      </c>
      <c r="Q41" s="106" t="s">
        <v>206</v>
      </c>
      <c r="R41" s="106" t="s">
        <v>207</v>
      </c>
    </row>
    <row r="42" spans="1:18" ht="30" x14ac:dyDescent="0.25">
      <c r="A42" s="2">
        <v>40</v>
      </c>
      <c r="B42" s="2">
        <v>3</v>
      </c>
      <c r="C42" s="4" t="s">
        <v>115</v>
      </c>
      <c r="D42" s="4">
        <v>3.5</v>
      </c>
      <c r="E42" s="4" t="s">
        <v>198</v>
      </c>
      <c r="F42" s="2" t="s">
        <v>201</v>
      </c>
      <c r="G42" s="3" t="s">
        <v>202</v>
      </c>
      <c r="H42" s="2">
        <v>1</v>
      </c>
      <c r="I42" s="2">
        <v>2</v>
      </c>
      <c r="J42" s="2">
        <v>3</v>
      </c>
      <c r="L42" s="2">
        <v>0.5</v>
      </c>
      <c r="M42" s="2">
        <f t="shared" si="0"/>
        <v>3</v>
      </c>
      <c r="N42" s="105"/>
      <c r="O42" s="106"/>
      <c r="P42" s="106"/>
      <c r="Q42" s="106"/>
      <c r="R42" s="106"/>
    </row>
    <row r="43" spans="1:18" ht="60" x14ac:dyDescent="0.25">
      <c r="A43" s="2">
        <v>41</v>
      </c>
      <c r="B43" s="2">
        <v>4</v>
      </c>
      <c r="C43" s="4" t="s">
        <v>208</v>
      </c>
      <c r="D43" s="4">
        <v>4.0999999999999996</v>
      </c>
      <c r="E43" s="4" t="s">
        <v>209</v>
      </c>
      <c r="F43" s="2" t="s">
        <v>210</v>
      </c>
      <c r="G43" s="3" t="s">
        <v>211</v>
      </c>
      <c r="H43" s="2">
        <v>1</v>
      </c>
      <c r="I43" s="2">
        <v>2</v>
      </c>
      <c r="J43" s="2">
        <v>3</v>
      </c>
      <c r="L43" s="2">
        <v>2</v>
      </c>
      <c r="M43" s="2">
        <f t="shared" si="0"/>
        <v>12</v>
      </c>
      <c r="N43" s="105" t="s">
        <v>220</v>
      </c>
      <c r="O43" s="106" t="s">
        <v>219</v>
      </c>
      <c r="P43" s="106" t="s">
        <v>218</v>
      </c>
      <c r="Q43" s="106" t="s">
        <v>217</v>
      </c>
      <c r="R43" s="106" t="s">
        <v>216</v>
      </c>
    </row>
    <row r="44" spans="1:18" ht="30" x14ac:dyDescent="0.25">
      <c r="A44" s="2">
        <v>42</v>
      </c>
      <c r="B44" s="2">
        <v>4</v>
      </c>
      <c r="C44" s="4" t="s">
        <v>208</v>
      </c>
      <c r="D44" s="4">
        <v>4.0999999999999996</v>
      </c>
      <c r="E44" s="4" t="s">
        <v>209</v>
      </c>
      <c r="F44" s="2" t="s">
        <v>212</v>
      </c>
      <c r="G44" s="3" t="s">
        <v>214</v>
      </c>
      <c r="H44" s="2">
        <v>1</v>
      </c>
      <c r="I44" s="2">
        <v>2</v>
      </c>
      <c r="J44" s="2">
        <v>3</v>
      </c>
      <c r="L44" s="2">
        <v>1.5</v>
      </c>
      <c r="M44" s="2">
        <f t="shared" si="0"/>
        <v>9</v>
      </c>
      <c r="N44" s="105"/>
      <c r="O44" s="106"/>
      <c r="P44" s="106"/>
      <c r="Q44" s="106"/>
      <c r="R44" s="106"/>
    </row>
    <row r="45" spans="1:18" ht="45" x14ac:dyDescent="0.25">
      <c r="A45" s="2">
        <v>43</v>
      </c>
      <c r="B45" s="2">
        <v>4</v>
      </c>
      <c r="C45" s="4" t="s">
        <v>208</v>
      </c>
      <c r="D45" s="4">
        <v>4.0999999999999996</v>
      </c>
      <c r="E45" s="4" t="s">
        <v>209</v>
      </c>
      <c r="F45" s="2" t="s">
        <v>213</v>
      </c>
      <c r="G45" s="3" t="s">
        <v>215</v>
      </c>
      <c r="H45" s="2">
        <v>1</v>
      </c>
      <c r="I45" s="2">
        <v>2</v>
      </c>
      <c r="J45" s="2">
        <v>3</v>
      </c>
      <c r="L45" s="2">
        <v>1</v>
      </c>
      <c r="M45" s="2">
        <f t="shared" si="0"/>
        <v>6</v>
      </c>
      <c r="N45" s="105"/>
      <c r="O45" s="106"/>
      <c r="P45" s="106"/>
      <c r="Q45" s="106"/>
      <c r="R45" s="106"/>
    </row>
    <row r="46" spans="1:18" ht="30" x14ac:dyDescent="0.25">
      <c r="A46" s="2">
        <v>44</v>
      </c>
      <c r="B46" s="2">
        <v>4</v>
      </c>
      <c r="C46" s="4" t="s">
        <v>208</v>
      </c>
      <c r="D46" s="4">
        <v>4.0999999999999996</v>
      </c>
      <c r="E46" s="4" t="s">
        <v>209</v>
      </c>
      <c r="F46" s="2" t="s">
        <v>221</v>
      </c>
      <c r="G46" s="3" t="s">
        <v>223</v>
      </c>
      <c r="H46" s="2">
        <v>1</v>
      </c>
      <c r="I46" s="2">
        <v>2</v>
      </c>
      <c r="J46" s="2">
        <v>3</v>
      </c>
      <c r="L46" s="2">
        <v>1</v>
      </c>
      <c r="M46" s="2">
        <f t="shared" si="0"/>
        <v>6</v>
      </c>
      <c r="N46" s="105" t="s">
        <v>225</v>
      </c>
      <c r="O46" s="106" t="s">
        <v>226</v>
      </c>
      <c r="P46" s="106" t="s">
        <v>227</v>
      </c>
      <c r="Q46" s="106" t="s">
        <v>228</v>
      </c>
      <c r="R46" s="106" t="s">
        <v>229</v>
      </c>
    </row>
    <row r="47" spans="1:18" ht="30" x14ac:dyDescent="0.25">
      <c r="A47" s="2">
        <v>45</v>
      </c>
      <c r="B47" s="2">
        <v>4</v>
      </c>
      <c r="C47" s="4" t="s">
        <v>208</v>
      </c>
      <c r="D47" s="4">
        <v>4.0999999999999996</v>
      </c>
      <c r="E47" s="4" t="s">
        <v>209</v>
      </c>
      <c r="F47" s="2" t="s">
        <v>222</v>
      </c>
      <c r="G47" s="3" t="s">
        <v>224</v>
      </c>
      <c r="H47" s="2">
        <v>1</v>
      </c>
      <c r="I47" s="2">
        <v>2</v>
      </c>
      <c r="J47" s="2">
        <v>3</v>
      </c>
      <c r="L47" s="2">
        <v>1</v>
      </c>
      <c r="M47" s="2">
        <f t="shared" si="0"/>
        <v>6</v>
      </c>
      <c r="N47" s="105"/>
      <c r="O47" s="106"/>
      <c r="P47" s="106"/>
      <c r="Q47" s="106"/>
      <c r="R47" s="106"/>
    </row>
    <row r="48" spans="1:18" ht="165" x14ac:dyDescent="0.25">
      <c r="A48" s="2">
        <v>46</v>
      </c>
      <c r="B48" s="2">
        <v>4</v>
      </c>
      <c r="C48" s="4" t="s">
        <v>208</v>
      </c>
      <c r="D48" s="4">
        <v>4.2</v>
      </c>
      <c r="E48" s="4" t="s">
        <v>230</v>
      </c>
      <c r="F48" s="2" t="s">
        <v>231</v>
      </c>
      <c r="G48" s="3" t="s">
        <v>232</v>
      </c>
      <c r="H48" s="2">
        <v>1</v>
      </c>
      <c r="I48" s="2">
        <v>2</v>
      </c>
      <c r="J48" s="2">
        <v>3</v>
      </c>
      <c r="L48" s="2">
        <v>0.5</v>
      </c>
      <c r="M48" s="2">
        <f t="shared" si="0"/>
        <v>3</v>
      </c>
      <c r="N48" s="9" t="s">
        <v>233</v>
      </c>
      <c r="O48" s="3" t="s">
        <v>234</v>
      </c>
      <c r="P48" s="3" t="s">
        <v>235</v>
      </c>
      <c r="Q48" s="3" t="s">
        <v>236</v>
      </c>
      <c r="R48" s="3" t="s">
        <v>237</v>
      </c>
    </row>
    <row r="49" spans="1:18" ht="180" x14ac:dyDescent="0.25">
      <c r="A49" s="2">
        <v>47</v>
      </c>
      <c r="B49" s="2">
        <v>5</v>
      </c>
      <c r="C49" s="4" t="s">
        <v>238</v>
      </c>
      <c r="D49" s="4">
        <v>5.0999999999999996</v>
      </c>
      <c r="E49" s="4" t="s">
        <v>238</v>
      </c>
      <c r="F49" s="2" t="s">
        <v>239</v>
      </c>
      <c r="G49" s="3" t="s">
        <v>240</v>
      </c>
      <c r="H49" s="2">
        <v>1</v>
      </c>
      <c r="I49" s="2">
        <v>2</v>
      </c>
      <c r="J49" s="2">
        <v>3</v>
      </c>
      <c r="L49" s="2">
        <v>2</v>
      </c>
      <c r="M49" s="2">
        <f t="shared" si="0"/>
        <v>12</v>
      </c>
      <c r="N49" s="9" t="s">
        <v>241</v>
      </c>
      <c r="O49" s="3" t="s">
        <v>240</v>
      </c>
      <c r="P49" s="3" t="s">
        <v>242</v>
      </c>
      <c r="Q49" s="3" t="s">
        <v>243</v>
      </c>
      <c r="R49" s="3" t="s">
        <v>244</v>
      </c>
    </row>
    <row r="50" spans="1:18" ht="21" x14ac:dyDescent="0.25">
      <c r="G50" s="24" t="s">
        <v>249</v>
      </c>
      <c r="H50" s="25">
        <f t="shared" ref="H50:L50" si="1">SUM(H3:H49)</f>
        <v>35</v>
      </c>
      <c r="I50" s="25">
        <f t="shared" si="1"/>
        <v>72</v>
      </c>
      <c r="J50" s="25">
        <f t="shared" si="1"/>
        <v>108</v>
      </c>
      <c r="K50" s="25">
        <f t="shared" si="1"/>
        <v>20</v>
      </c>
      <c r="L50" s="26">
        <f t="shared" si="1"/>
        <v>61.5</v>
      </c>
      <c r="M50" s="26">
        <f>SUM(M3:M49)</f>
        <v>276</v>
      </c>
    </row>
    <row r="51" spans="1:18" ht="21" x14ac:dyDescent="0.25">
      <c r="G51" s="22"/>
      <c r="H51" s="27"/>
      <c r="I51" s="27"/>
      <c r="J51" s="27"/>
      <c r="K51" s="27"/>
      <c r="L51" s="27"/>
      <c r="M51" s="27"/>
    </row>
    <row r="52" spans="1:18" ht="28.5" x14ac:dyDescent="0.25">
      <c r="G52" s="23" t="s">
        <v>250</v>
      </c>
      <c r="H52" s="104">
        <f>M50/L50</f>
        <v>4.4878048780487809</v>
      </c>
      <c r="I52" s="104"/>
      <c r="J52" s="104"/>
      <c r="K52" s="104"/>
      <c r="L52" s="104"/>
      <c r="M52" s="104"/>
    </row>
  </sheetData>
  <autoFilter ref="A2:M50" xr:uid="{00000000-0009-0000-0000-000000000000}"/>
  <mergeCells count="88">
    <mergeCell ref="H1:M1"/>
    <mergeCell ref="O1:R1"/>
    <mergeCell ref="N3:N5"/>
    <mergeCell ref="O3:O5"/>
    <mergeCell ref="P3:P5"/>
    <mergeCell ref="Q3:Q5"/>
    <mergeCell ref="R3:R5"/>
    <mergeCell ref="N6:N9"/>
    <mergeCell ref="O6:O9"/>
    <mergeCell ref="P6:P9"/>
    <mergeCell ref="Q6:Q9"/>
    <mergeCell ref="R6:R9"/>
    <mergeCell ref="N10:N11"/>
    <mergeCell ref="O10:O11"/>
    <mergeCell ref="P10:P11"/>
    <mergeCell ref="Q10:Q11"/>
    <mergeCell ref="R10:R11"/>
    <mergeCell ref="R12:R13"/>
    <mergeCell ref="N15:N16"/>
    <mergeCell ref="O15:O16"/>
    <mergeCell ref="P15:P16"/>
    <mergeCell ref="Q15:Q16"/>
    <mergeCell ref="R15:R16"/>
    <mergeCell ref="N12:N13"/>
    <mergeCell ref="O12:O13"/>
    <mergeCell ref="P12:P13"/>
    <mergeCell ref="Q12:Q13"/>
    <mergeCell ref="N21:N22"/>
    <mergeCell ref="R21:R22"/>
    <mergeCell ref="Q21:Q22"/>
    <mergeCell ref="P21:P22"/>
    <mergeCell ref="O21:O22"/>
    <mergeCell ref="N17:N19"/>
    <mergeCell ref="O17:O19"/>
    <mergeCell ref="P17:P19"/>
    <mergeCell ref="Q17:Q19"/>
    <mergeCell ref="R17:R19"/>
    <mergeCell ref="N27:N28"/>
    <mergeCell ref="O27:O28"/>
    <mergeCell ref="P27:P28"/>
    <mergeCell ref="Q27:Q28"/>
    <mergeCell ref="R27:R28"/>
    <mergeCell ref="N24:N26"/>
    <mergeCell ref="O24:O26"/>
    <mergeCell ref="P24:P26"/>
    <mergeCell ref="Q24:Q26"/>
    <mergeCell ref="R24:R26"/>
    <mergeCell ref="N31:N32"/>
    <mergeCell ref="O31:O32"/>
    <mergeCell ref="P31:P32"/>
    <mergeCell ref="Q31:Q32"/>
    <mergeCell ref="R31:R32"/>
    <mergeCell ref="N29:N30"/>
    <mergeCell ref="R29:R30"/>
    <mergeCell ref="Q29:Q30"/>
    <mergeCell ref="P29:P30"/>
    <mergeCell ref="O29:O30"/>
    <mergeCell ref="N36:N37"/>
    <mergeCell ref="O36:O37"/>
    <mergeCell ref="P36:P37"/>
    <mergeCell ref="Q36:Q37"/>
    <mergeCell ref="R36:R37"/>
    <mergeCell ref="N33:N34"/>
    <mergeCell ref="O33:O34"/>
    <mergeCell ref="P33:P34"/>
    <mergeCell ref="Q33:Q34"/>
    <mergeCell ref="R33:R34"/>
    <mergeCell ref="N41:N42"/>
    <mergeCell ref="O41:O42"/>
    <mergeCell ref="P41:P42"/>
    <mergeCell ref="Q41:Q42"/>
    <mergeCell ref="R41:R42"/>
    <mergeCell ref="N39:N40"/>
    <mergeCell ref="O39:O40"/>
    <mergeCell ref="P39:P40"/>
    <mergeCell ref="Q39:Q40"/>
    <mergeCell ref="R39:R40"/>
    <mergeCell ref="R43:R45"/>
    <mergeCell ref="N46:N47"/>
    <mergeCell ref="O46:O47"/>
    <mergeCell ref="P46:P47"/>
    <mergeCell ref="Q46:Q47"/>
    <mergeCell ref="R46:R47"/>
    <mergeCell ref="H52:M52"/>
    <mergeCell ref="N43:N45"/>
    <mergeCell ref="O43:O45"/>
    <mergeCell ref="P43:P45"/>
    <mergeCell ref="Q43:Q45"/>
  </mergeCells>
  <conditionalFormatting sqref="H3:H49">
    <cfRule type="cellIs" dxfId="72" priority="5" operator="equal">
      <formula>1</formula>
    </cfRule>
  </conditionalFormatting>
  <conditionalFormatting sqref="I3:I49">
    <cfRule type="cellIs" dxfId="71" priority="4" operator="equal">
      <formula>2</formula>
    </cfRule>
  </conditionalFormatting>
  <conditionalFormatting sqref="J3:J49">
    <cfRule type="cellIs" dxfId="70" priority="3" operator="equal">
      <formula>3</formula>
    </cfRule>
  </conditionalFormatting>
  <conditionalFormatting sqref="K3:K49">
    <cfRule type="cellIs" dxfId="69" priority="2" operator="equal">
      <formula>4</formula>
    </cfRule>
  </conditionalFormatting>
  <conditionalFormatting sqref="H3:K49">
    <cfRule type="containsBlanks" dxfId="68" priority="6">
      <formula>LEN(TRIM(H3))=0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Listas!$C$4:$C$5</xm:f>
          </x14:formula1>
          <xm:sqref>H3:H49</xm:sqref>
        </x14:dataValidation>
        <x14:dataValidation type="list" allowBlank="1" showInputMessage="1" showErrorMessage="1" xr:uid="{00000000-0002-0000-0000-000001000000}">
          <x14:formula1>
            <xm:f>Listas!$D$4:$D$5</xm:f>
          </x14:formula1>
          <xm:sqref>I3:I49</xm:sqref>
        </x14:dataValidation>
        <x14:dataValidation type="list" allowBlank="1" showInputMessage="1" showErrorMessage="1" xr:uid="{00000000-0002-0000-0000-000002000000}">
          <x14:formula1>
            <xm:f>Listas!$E$4:$E$5</xm:f>
          </x14:formula1>
          <xm:sqref>J3:J49</xm:sqref>
        </x14:dataValidation>
        <x14:dataValidation type="list" allowBlank="1" showInputMessage="1" showErrorMessage="1" xr:uid="{00000000-0002-0000-0000-000003000000}">
          <x14:formula1>
            <xm:f>Listas!$F$4:$F$5</xm:f>
          </x14:formula1>
          <xm:sqref>K3:K49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fitToPage="1"/>
  </sheetPr>
  <dimension ref="A1:K22"/>
  <sheetViews>
    <sheetView showGridLines="0" zoomScaleNormal="100" workbookViewId="0">
      <selection activeCell="C9" sqref="C9"/>
    </sheetView>
  </sheetViews>
  <sheetFormatPr baseColWidth="10" defaultColWidth="11.42578125" defaultRowHeight="15" x14ac:dyDescent="0.25"/>
  <cols>
    <col min="1" max="1" width="1.140625" style="67" customWidth="1"/>
    <col min="2" max="2" width="37.42578125" bestFit="1" customWidth="1"/>
    <col min="3" max="6" width="9" customWidth="1"/>
    <col min="7" max="11" width="11" customWidth="1"/>
  </cols>
  <sheetData>
    <row r="1" spans="1:11" x14ac:dyDescent="0.25">
      <c r="A1"/>
    </row>
    <row r="2" spans="1:11" ht="15.75" customHeight="1" x14ac:dyDescent="0.25">
      <c r="A2"/>
      <c r="B2" s="153"/>
      <c r="C2" s="112" t="s">
        <v>550</v>
      </c>
      <c r="D2" s="112"/>
      <c r="E2" s="112"/>
      <c r="F2" s="112"/>
      <c r="G2" s="112"/>
      <c r="H2" s="112"/>
      <c r="I2" s="112"/>
      <c r="J2" s="112"/>
      <c r="K2" s="112"/>
    </row>
    <row r="3" spans="1:11" ht="15.75" customHeight="1" x14ac:dyDescent="0.25">
      <c r="A3"/>
      <c r="B3" s="154"/>
      <c r="C3" s="113" t="s">
        <v>551</v>
      </c>
      <c r="D3" s="113"/>
      <c r="E3" s="113"/>
      <c r="F3" s="113"/>
      <c r="G3" s="113"/>
      <c r="H3" s="113"/>
      <c r="I3" s="113"/>
      <c r="J3" s="113"/>
      <c r="K3" s="113"/>
    </row>
    <row r="4" spans="1:11" ht="54" customHeight="1" x14ac:dyDescent="0.25">
      <c r="A4"/>
      <c r="B4" s="155"/>
      <c r="C4" s="111" t="s">
        <v>552</v>
      </c>
      <c r="D4" s="111"/>
      <c r="E4" s="111"/>
      <c r="F4" s="111" t="s">
        <v>553</v>
      </c>
      <c r="G4" s="111"/>
      <c r="H4" s="111"/>
      <c r="I4" s="156" t="s">
        <v>554</v>
      </c>
      <c r="J4" s="157"/>
      <c r="K4" s="158"/>
    </row>
    <row r="7" spans="1:11" x14ac:dyDescent="0.25">
      <c r="B7" s="64" t="s">
        <v>260</v>
      </c>
      <c r="C7" s="59" t="s">
        <v>259</v>
      </c>
    </row>
    <row r="8" spans="1:11" x14ac:dyDescent="0.25">
      <c r="B8" s="65" t="s">
        <v>1</v>
      </c>
      <c r="C8" s="88" t="s">
        <v>252</v>
      </c>
    </row>
    <row r="9" spans="1:11" x14ac:dyDescent="0.25">
      <c r="B9" s="66" t="s">
        <v>265</v>
      </c>
      <c r="C9" s="89">
        <v>7</v>
      </c>
    </row>
    <row r="10" spans="1:11" ht="25.5" x14ac:dyDescent="0.25">
      <c r="B10" s="66" t="s">
        <v>266</v>
      </c>
      <c r="C10" s="89">
        <v>4</v>
      </c>
    </row>
    <row r="11" spans="1:11" ht="25.5" x14ac:dyDescent="0.25">
      <c r="B11" s="66" t="s">
        <v>267</v>
      </c>
      <c r="C11" s="89">
        <v>7</v>
      </c>
    </row>
    <row r="12" spans="1:11" x14ac:dyDescent="0.25">
      <c r="B12" s="66" t="s">
        <v>268</v>
      </c>
      <c r="C12" s="89">
        <v>2</v>
      </c>
    </row>
    <row r="13" spans="1:11" x14ac:dyDescent="0.25">
      <c r="B13" s="66" t="s">
        <v>269</v>
      </c>
      <c r="C13" s="89">
        <v>1</v>
      </c>
    </row>
    <row r="14" spans="1:11" x14ac:dyDescent="0.25">
      <c r="B14" s="66" t="s">
        <v>270</v>
      </c>
      <c r="C14" s="89">
        <v>9</v>
      </c>
    </row>
    <row r="15" spans="1:11" ht="38.25" x14ac:dyDescent="0.25">
      <c r="B15" s="66" t="s">
        <v>271</v>
      </c>
      <c r="C15" s="89">
        <v>3</v>
      </c>
    </row>
    <row r="16" spans="1:11" x14ac:dyDescent="0.25">
      <c r="B16" s="66" t="s">
        <v>272</v>
      </c>
      <c r="C16" s="89">
        <v>3</v>
      </c>
    </row>
    <row r="17" spans="2:3" ht="25.5" x14ac:dyDescent="0.25">
      <c r="B17" s="66" t="s">
        <v>273</v>
      </c>
      <c r="C17" s="89">
        <v>2</v>
      </c>
    </row>
    <row r="18" spans="2:3" x14ac:dyDescent="0.25">
      <c r="B18" s="66" t="s">
        <v>274</v>
      </c>
      <c r="C18" s="89">
        <v>5</v>
      </c>
    </row>
    <row r="19" spans="2:3" ht="25.5" x14ac:dyDescent="0.25">
      <c r="B19" s="66" t="s">
        <v>275</v>
      </c>
      <c r="C19" s="89">
        <v>1</v>
      </c>
    </row>
    <row r="20" spans="2:3" x14ac:dyDescent="0.25">
      <c r="B20" s="66" t="s">
        <v>445</v>
      </c>
      <c r="C20" s="89">
        <v>2</v>
      </c>
    </row>
    <row r="21" spans="2:3" ht="38.25" x14ac:dyDescent="0.25">
      <c r="B21" s="66" t="s">
        <v>562</v>
      </c>
      <c r="C21" s="89">
        <v>1</v>
      </c>
    </row>
    <row r="22" spans="2:3" x14ac:dyDescent="0.25">
      <c r="B22" s="66" t="s">
        <v>556</v>
      </c>
      <c r="C22" s="89">
        <v>47</v>
      </c>
    </row>
  </sheetData>
  <sheetProtection selectLockedCells="1" pivotTables="0" selectUnlockedCells="1"/>
  <mergeCells count="6">
    <mergeCell ref="C2:K2"/>
    <mergeCell ref="C3:K3"/>
    <mergeCell ref="I4:K4"/>
    <mergeCell ref="C4:E4"/>
    <mergeCell ref="B2:B4"/>
    <mergeCell ref="F4:H4"/>
  </mergeCells>
  <pageMargins left="0.70866141732283472" right="0.70866141732283472" top="0.74803149606299213" bottom="0.74803149606299213" header="0.31496062992125984" footer="0.31496062992125984"/>
  <pageSetup scale="66" fitToHeight="2"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
  <dimension ref="A1:G48"/>
  <sheetViews>
    <sheetView workbookViewId="0">
      <selection activeCell="D4" sqref="D4"/>
    </sheetView>
  </sheetViews>
  <sheetFormatPr baseColWidth="10" defaultColWidth="11.42578125" defaultRowHeight="15" x14ac:dyDescent="0.25"/>
  <cols>
    <col min="1" max="1" width="51.5703125" bestFit="1" customWidth="1"/>
    <col min="3" max="3" width="13.85546875" customWidth="1"/>
    <col min="4" max="4" width="13" customWidth="1"/>
    <col min="5" max="5" width="14.42578125" customWidth="1"/>
  </cols>
  <sheetData>
    <row r="1" spans="1:7" ht="60" x14ac:dyDescent="0.25">
      <c r="A1" s="12" t="str">
        <f>'SMS Evaliation tool'!C2</f>
        <v xml:space="preserve">Componente </v>
      </c>
      <c r="B1" s="12" t="str">
        <f>'SMS Evaliation tool'!E2</f>
        <v>Elemento</v>
      </c>
      <c r="C1" s="12" t="str">
        <f>'SMS Evaliation tool'!G2</f>
        <v>Indicators of compliance and performance</v>
      </c>
      <c r="D1" s="17" t="str">
        <f>'SMS Evaliation tool'!H2</f>
        <v>P</v>
      </c>
      <c r="E1" s="18" t="str">
        <f>'SMS Evaliation tool'!I2</f>
        <v>S</v>
      </c>
      <c r="F1" s="19" t="str">
        <f>'SMS Evaliation tool'!J2</f>
        <v>O</v>
      </c>
      <c r="G1" s="20" t="str">
        <f>'SMS Evaliation tool'!K2</f>
        <v>E</v>
      </c>
    </row>
    <row r="2" spans="1:7" ht="180" x14ac:dyDescent="0.25">
      <c r="A2" s="4" t="str">
        <f>'SMS Evaliation tool'!C3</f>
        <v>SAFETY RISK MANAGEMENT (C2)</v>
      </c>
      <c r="B2" s="4" t="str">
        <f>'SMS Evaliation tool'!E3</f>
        <v>HAZARD IDENTIFICATION (E2.1)</v>
      </c>
      <c r="C2" s="3" t="str">
        <f>'SMS Evaliation tool'!G3</f>
        <v>There is a confidential reporting system to capture errors, hazards, and near misses that is simple to use and accessible to all staff.</v>
      </c>
      <c r="D2" s="2">
        <f>'SMS Evaliation tool'!H3</f>
        <v>0</v>
      </c>
      <c r="E2" s="2">
        <v>0</v>
      </c>
      <c r="F2" s="2">
        <f>'SMS Evaliation tool'!J3</f>
        <v>3</v>
      </c>
      <c r="G2" s="2">
        <f>'SMS Evaliation tool'!K3</f>
        <v>0</v>
      </c>
    </row>
    <row r="3" spans="1:7" ht="195" x14ac:dyDescent="0.25">
      <c r="A3" s="4" t="str">
        <f>'SMS Evaliation tool'!C4</f>
        <v>SAFETY RISK MANAGEMENT (C2)</v>
      </c>
      <c r="B3" s="4" t="str">
        <f>'SMS Evaliation tool'!E4</f>
        <v>HAZARD IDENTIFICATION (E2.1)</v>
      </c>
      <c r="C3" s="3" t="str">
        <f>'SMS Evaliation tool'!G4</f>
        <v>There is a confidential reporting system that provides appropriate feedback to the reporter and, where appropriate, to the rest of the organisation.</v>
      </c>
      <c r="D3" s="2">
        <f>'SMS Evaliation tool'!H4</f>
        <v>0</v>
      </c>
      <c r="E3" s="2">
        <f>'SMS Evaliation tool'!I4</f>
        <v>0</v>
      </c>
      <c r="F3" s="2">
        <f>'SMS Evaliation tool'!J4</f>
        <v>0</v>
      </c>
      <c r="G3" s="2">
        <f>'SMS Evaliation tool'!K4</f>
        <v>0</v>
      </c>
    </row>
    <row r="4" spans="1:7" ht="120" x14ac:dyDescent="0.25">
      <c r="A4" s="4" t="str">
        <f>'SMS Evaliation tool'!C5</f>
        <v>SAFETY RISK MANAGEMENT (C2)</v>
      </c>
      <c r="B4" s="4" t="str">
        <f>'SMS Evaliation tool'!E5</f>
        <v>HAZARD IDENTIFICATION (E2.1)</v>
      </c>
      <c r="C4" s="3" t="str">
        <f>'SMS Evaliation tool'!G5</f>
        <v>Personnel express confidence and trust in the organisation’s reporting policy.</v>
      </c>
      <c r="D4" s="2">
        <f>'SMS Evaliation tool'!H5</f>
        <v>0</v>
      </c>
      <c r="E4" s="2">
        <f>'SMS Evaliation tool'!I5</f>
        <v>0</v>
      </c>
      <c r="F4" s="2">
        <f>'SMS Evaliation tool'!J5</f>
        <v>0</v>
      </c>
      <c r="G4" s="2">
        <f>'SMS Evaliation tool'!K5</f>
        <v>0</v>
      </c>
    </row>
    <row r="5" spans="1:7" ht="195" x14ac:dyDescent="0.25">
      <c r="A5" s="4" t="str">
        <f>'SMS Evaliation tool'!C6</f>
        <v>SAFETY RISK MANAGEMENT (C2)</v>
      </c>
      <c r="B5" s="4" t="str">
        <f>'SMS Evaliation tool'!E6</f>
        <v>HAZARD IDENTIFICATION (E2.1)</v>
      </c>
      <c r="C5" s="3" t="str">
        <f>'SMS Evaliation tool'!G6</f>
        <v>There is a process that defines how hazards are identified from multiple sources through reactive and proactive methods (internal and external).</v>
      </c>
      <c r="D5" s="2">
        <f>'SMS Evaliation tool'!H6</f>
        <v>0</v>
      </c>
      <c r="E5" s="2">
        <f>'SMS Evaliation tool'!I6</f>
        <v>0</v>
      </c>
      <c r="F5" s="2">
        <f>'SMS Evaliation tool'!J6</f>
        <v>0</v>
      </c>
      <c r="G5" s="2">
        <f>'SMS Evaliation tool'!K6</f>
        <v>0</v>
      </c>
    </row>
    <row r="6" spans="1:7" ht="120" x14ac:dyDescent="0.25">
      <c r="A6" s="4" t="str">
        <f>'SMS Evaliation tool'!C7</f>
        <v>SAFETY RISK MANAGEMENT (C2)</v>
      </c>
      <c r="B6" s="4" t="str">
        <f>'SMS Evaliation tool'!E7</f>
        <v>HAZARD IDENTIFICATION (E2.1)</v>
      </c>
      <c r="C6" s="3" t="str">
        <f>'SMS Evaliation tool'!G7</f>
        <v>The hazard identification process identifies human performance related hazards.</v>
      </c>
      <c r="D6" s="2">
        <f>'SMS Evaliation tool'!H7</f>
        <v>0</v>
      </c>
      <c r="E6" s="2">
        <f>'SMS Evaliation tool'!I7</f>
        <v>0</v>
      </c>
      <c r="F6" s="2">
        <f>'SMS Evaliation tool'!J7</f>
        <v>0</v>
      </c>
      <c r="G6" s="2">
        <f>'SMS Evaliation tool'!K7</f>
        <v>0</v>
      </c>
    </row>
    <row r="7" spans="1:7" ht="180" x14ac:dyDescent="0.25">
      <c r="A7" s="4" t="str">
        <f>'SMS Evaliation tool'!C8</f>
        <v>SAFETY RISK MANAGEMENT (C2)</v>
      </c>
      <c r="B7" s="4" t="str">
        <f>'SMS Evaliation tool'!E8</f>
        <v>HAZARD IDENTIFICATION (E2.1)</v>
      </c>
      <c r="C7" s="3" t="str">
        <f>'SMS Evaliation tool'!G8</f>
        <v>There is a process in place to analyse safety data and safety information to look for trends and gain useable management information.</v>
      </c>
      <c r="D7" s="2">
        <f>'SMS Evaliation tool'!H8</f>
        <v>0</v>
      </c>
      <c r="E7" s="2">
        <f>'SMS Evaliation tool'!I8</f>
        <v>0</v>
      </c>
      <c r="F7" s="2">
        <f>'SMS Evaliation tool'!J8</f>
        <v>0</v>
      </c>
      <c r="G7" s="2">
        <f>'SMS Evaliation tool'!K8</f>
        <v>0</v>
      </c>
    </row>
    <row r="8" spans="1:7" ht="180" x14ac:dyDescent="0.25">
      <c r="A8" s="4" t="str">
        <f>'SMS Evaliation tool'!C9</f>
        <v>SAFETY RISK MANAGEMENT (C2)</v>
      </c>
      <c r="B8" s="4" t="str">
        <f>'SMS Evaliation tool'!E9</f>
        <v>HAZARD IDENTIFICATION (E2.1)</v>
      </c>
      <c r="C8" s="3" t="str">
        <f>'SMS Evaliation tool'!G9</f>
        <v>Safety investigations are carried out by appropriately trained personnel to identify root causes (why it happened, not just what happened).</v>
      </c>
      <c r="D8" s="2">
        <f>'SMS Evaliation tool'!H9</f>
        <v>0</v>
      </c>
      <c r="E8" s="2">
        <f>'SMS Evaliation tool'!I9</f>
        <v>0</v>
      </c>
      <c r="F8" s="2">
        <f>'SMS Evaliation tool'!J9</f>
        <v>0</v>
      </c>
      <c r="G8" s="2">
        <f>'SMS Evaliation tool'!K9</f>
        <v>0</v>
      </c>
    </row>
    <row r="9" spans="1:7" ht="285" x14ac:dyDescent="0.25">
      <c r="A9" s="4" t="str">
        <f>'SMS Evaliation tool'!C10</f>
        <v>SAFETY RISK MANAGEMENT (C2)</v>
      </c>
      <c r="B9" s="4" t="str">
        <f>'SMS Evaliation tool'!E10</f>
        <v>SAFETY RISK ASSESSMENT AND MITIGATION (E2.2)</v>
      </c>
      <c r="C9" s="3" t="str">
        <f>'SMS Evaliation tool'!G10</f>
        <v>There is a process for the management of risk that includes the analysis and assessment of risk associated with identified hazards expressed in terms of likelihood and severity (or alternative methodology).</v>
      </c>
      <c r="D9" s="2">
        <f>'SMS Evaliation tool'!H10</f>
        <v>0</v>
      </c>
      <c r="E9" s="2">
        <f>'SMS Evaliation tool'!I10</f>
        <v>0</v>
      </c>
      <c r="F9" s="2">
        <f>'SMS Evaliation tool'!J10</f>
        <v>0</v>
      </c>
      <c r="G9" s="2">
        <f>'SMS Evaliation tool'!K10</f>
        <v>0</v>
      </c>
    </row>
    <row r="10" spans="1:7" ht="210" x14ac:dyDescent="0.25">
      <c r="A10" s="4" t="str">
        <f>'SMS Evaliation tool'!C11</f>
        <v>SAFETY RISK MANAGEMENT (C2)</v>
      </c>
      <c r="B10" s="4" t="str">
        <f>'SMS Evaliation tool'!E11</f>
        <v>SAFETY RISK ASSESSMENT AND MITIGATION (E2.2)</v>
      </c>
      <c r="C10" s="3" t="str">
        <f>'SMS Evaliation tool'!G11</f>
        <v>There are criteria for evaluating the level of risk the organisation is willing to accept and risk assessments and ratings are appropriately justified.</v>
      </c>
      <c r="D10" s="2">
        <f>'SMS Evaliation tool'!H11</f>
        <v>0</v>
      </c>
      <c r="E10" s="2">
        <f>'SMS Evaliation tool'!I11</f>
        <v>0</v>
      </c>
      <c r="F10" s="2">
        <f>'SMS Evaliation tool'!J11</f>
        <v>0</v>
      </c>
      <c r="G10" s="2">
        <f>'SMS Evaliation tool'!K11</f>
        <v>0</v>
      </c>
    </row>
    <row r="11" spans="1:7" ht="150" x14ac:dyDescent="0.25">
      <c r="A11" s="4" t="str">
        <f>'SMS Evaliation tool'!C12</f>
        <v>SAFETY RISK MANAGEMENT (C2)</v>
      </c>
      <c r="B11" s="4" t="str">
        <f>'SMS Evaliation tool'!E12</f>
        <v>SAFETY RISK ASSESSMENT AND MITIGATION (E2.2)</v>
      </c>
      <c r="C11" s="3" t="str">
        <f>'SMS Evaliation tool'!G12</f>
        <v>The organisation has a process in place to make decisions and apply appropriate and effective risk controls.</v>
      </c>
      <c r="D11" s="2">
        <f>'SMS Evaliation tool'!H12</f>
        <v>0</v>
      </c>
      <c r="E11" s="2">
        <f>'SMS Evaliation tool'!I12</f>
        <v>0</v>
      </c>
      <c r="F11" s="2">
        <f>'SMS Evaliation tool'!J12</f>
        <v>0</v>
      </c>
      <c r="G11" s="2">
        <f>'SMS Evaliation tool'!K12</f>
        <v>0</v>
      </c>
    </row>
    <row r="12" spans="1:7" ht="135" x14ac:dyDescent="0.25">
      <c r="A12" s="4" t="str">
        <f>'SMS Evaliation tool'!C13</f>
        <v>SAFETY RISK MANAGEMENT (C2)</v>
      </c>
      <c r="B12" s="4" t="str">
        <f>'SMS Evaliation tool'!E13</f>
        <v>SAFETY RISK ASSESSMENT AND MITIGATION (E2.2)</v>
      </c>
      <c r="C12" s="3" t="str">
        <f>'SMS Evaliation tool'!G13</f>
        <v>Senior management have visibility of medium and high risk hazards and their mitigation and controls.</v>
      </c>
      <c r="D12" s="2">
        <f>'SMS Evaliation tool'!H13</f>
        <v>0</v>
      </c>
      <c r="E12" s="2">
        <f>'SMS Evaliation tool'!I13</f>
        <v>0</v>
      </c>
      <c r="F12" s="2">
        <f>'SMS Evaliation tool'!J13</f>
        <v>0</v>
      </c>
      <c r="G12" s="2">
        <f>'SMS Evaliation tool'!K13</f>
        <v>0</v>
      </c>
    </row>
    <row r="13" spans="1:7" ht="225" x14ac:dyDescent="0.25">
      <c r="A13" s="4" t="str">
        <f>'SMS Evaliation tool'!C14</f>
        <v>SAFETY ASSURANCE (C3)</v>
      </c>
      <c r="B13" s="4" t="str">
        <f>'SMS Evaliation tool'!E14</f>
        <v>SAFETY PERFORMANCE MONITORING AND MEASUREMENT (E3.1)</v>
      </c>
      <c r="C13" s="3" t="str">
        <f>'SMS Evaliation tool'!G14</f>
        <v>Safety performance indicators (SPIs) linked to the organisation’s safety objectives have been defined, promulgated, and are being monitored and analysed for trends.</v>
      </c>
      <c r="D13" s="2">
        <f>'SMS Evaliation tool'!H14</f>
        <v>0</v>
      </c>
      <c r="E13" s="2">
        <f>'SMS Evaliation tool'!I14</f>
        <v>0</v>
      </c>
      <c r="F13" s="2">
        <f>'SMS Evaliation tool'!J14</f>
        <v>0</v>
      </c>
      <c r="G13" s="2">
        <f>'SMS Evaliation tool'!K14</f>
        <v>0</v>
      </c>
    </row>
    <row r="14" spans="1:7" ht="135" x14ac:dyDescent="0.25">
      <c r="A14" s="4" t="str">
        <f>'SMS Evaliation tool'!C15</f>
        <v>SAFETY ASSURANCE (C3)</v>
      </c>
      <c r="B14" s="4" t="str">
        <f>'SMS Evaliation tool'!E15</f>
        <v>SAFETY PERFORMANCE MONITORING AND MEASUREMENT (E3.1)</v>
      </c>
      <c r="C14" s="3" t="str">
        <f>'SMS Evaliation tool'!G15</f>
        <v>Risk mitigations and controls are being verified/audited to confirm they are working and effective.</v>
      </c>
      <c r="D14" s="2">
        <f>'SMS Evaliation tool'!H15</f>
        <v>1</v>
      </c>
      <c r="E14" s="2">
        <f>'SMS Evaliation tool'!I15</f>
        <v>2</v>
      </c>
      <c r="F14" s="2">
        <f>'SMS Evaliation tool'!J15</f>
        <v>3</v>
      </c>
      <c r="G14" s="2">
        <f>'SMS Evaliation tool'!K15</f>
        <v>0</v>
      </c>
    </row>
    <row r="15" spans="1:7" ht="135" x14ac:dyDescent="0.25">
      <c r="A15" s="4" t="str">
        <f>'SMS Evaliation tool'!C16</f>
        <v>SAFETY ASSURANCE (C3)</v>
      </c>
      <c r="B15" s="4" t="str">
        <f>'SMS Evaliation tool'!E16</f>
        <v>SAFETY PERFORMANCE MONITORING AND MEASUREMENT (E3.1)</v>
      </c>
      <c r="C15" s="3" t="str">
        <f>'SMS Evaliation tool'!G16</f>
        <v>Safety assurance takes into account activities carried out by all directly contracted organisations.</v>
      </c>
      <c r="D15" s="2">
        <f>'SMS Evaliation tool'!H16</f>
        <v>1</v>
      </c>
      <c r="E15" s="2">
        <f>'SMS Evaliation tool'!I16</f>
        <v>2</v>
      </c>
      <c r="F15" s="2">
        <f>'SMS Evaliation tool'!J16</f>
        <v>3</v>
      </c>
      <c r="G15" s="2">
        <f>'SMS Evaliation tool'!K16</f>
        <v>0</v>
      </c>
    </row>
    <row r="16" spans="1:7" ht="225" x14ac:dyDescent="0.25">
      <c r="A16" s="4" t="str">
        <f>'SMS Evaliation tool'!C17</f>
        <v>SAFETY ASSURANCE (C3)</v>
      </c>
      <c r="B16" s="4" t="str">
        <f>'SMS Evaliation tool'!E17</f>
        <v>SAFETY PERFORMANCE MONITORING AND MEASUREMENT (E3.1)</v>
      </c>
      <c r="C16" s="3" t="str">
        <f>'SMS Evaliation tool'!G17</f>
        <v>Responsibilities and accountability for ensuring compliance with safety regulations are defined and applicable requirements are clearly identified in organisation manuals and procedures.</v>
      </c>
      <c r="D16" s="2">
        <f>'SMS Evaliation tool'!H17</f>
        <v>1</v>
      </c>
      <c r="E16" s="2">
        <f>'SMS Evaliation tool'!I17</f>
        <v>2</v>
      </c>
      <c r="F16" s="2">
        <f>'SMS Evaliation tool'!J17</f>
        <v>3</v>
      </c>
      <c r="G16" s="2">
        <f>'SMS Evaliation tool'!K17</f>
        <v>0</v>
      </c>
    </row>
    <row r="17" spans="1:7" ht="180" x14ac:dyDescent="0.25">
      <c r="A17" s="4" t="str">
        <f>'SMS Evaliation tool'!C18</f>
        <v>SAFETY ASSURANCE (C3)</v>
      </c>
      <c r="B17" s="4" t="str">
        <f>'SMS Evaliation tool'!E18</f>
        <v>SAFETY PERFORMANCE MONITORING AND MEASUREMENT (E3.1)</v>
      </c>
      <c r="C17" s="3" t="str">
        <f>'SMS Evaliation tool'!G18</f>
        <v>There is an internal audit programme including details of the schedule of audits and procedures for audits, reporting, follow up, and records.</v>
      </c>
      <c r="D17" s="2">
        <f>'SMS Evaliation tool'!H18</f>
        <v>1</v>
      </c>
      <c r="E17" s="2">
        <f>'SMS Evaliation tool'!I18</f>
        <v>2</v>
      </c>
      <c r="F17" s="2">
        <f>'SMS Evaliation tool'!J18</f>
        <v>3</v>
      </c>
      <c r="G17" s="2">
        <f>'SMS Evaliation tool'!K18</f>
        <v>0</v>
      </c>
    </row>
    <row r="18" spans="1:7" ht="270" x14ac:dyDescent="0.25">
      <c r="A18" s="4" t="str">
        <f>'SMS Evaliation tool'!C19</f>
        <v>SAFETY ASSURANCE (C3)</v>
      </c>
      <c r="B18" s="4" t="str">
        <f>'SMS Evaliation tool'!E19</f>
        <v>SAFETY PERFORMANCE MONITORING AND MEASUREMENT (E3.1)</v>
      </c>
      <c r="C18" s="3" t="str">
        <f>'SMS Evaliation tool'!G19</f>
        <v>Responsibilities and accountabilities for the internal audit process are defined and there is a person or group of persons with responsibilities for internal audits with direct access to the Accountable Manager.</v>
      </c>
      <c r="D18" s="2">
        <f>'SMS Evaliation tool'!H19</f>
        <v>1</v>
      </c>
      <c r="E18" s="2">
        <f>'SMS Evaliation tool'!I19</f>
        <v>2</v>
      </c>
      <c r="F18" s="2">
        <f>'SMS Evaliation tool'!J19</f>
        <v>3</v>
      </c>
      <c r="G18" s="2">
        <f>'SMS Evaliation tool'!K19</f>
        <v>0</v>
      </c>
    </row>
    <row r="19" spans="1:7" ht="150" x14ac:dyDescent="0.25">
      <c r="A19" s="4" t="str">
        <f>'SMS Evaliation tool'!C20</f>
        <v>SAFETY ASSURANCE (C3)</v>
      </c>
      <c r="B19" s="4" t="str">
        <f>'SMS Evaliation tool'!E20</f>
        <v>SAFETY PERFORMANCE MONITORING AND MEASUREMENT (E3.1)</v>
      </c>
      <c r="C19" s="3" t="str">
        <f>'SMS Evaliation tool'!G20</f>
        <v>After an audit, there is appropriate analysis of causal factors and corrective/preventive actions are taken.</v>
      </c>
      <c r="D19" s="2">
        <f>'SMS Evaliation tool'!H20</f>
        <v>1</v>
      </c>
      <c r="E19" s="2">
        <f>'SMS Evaliation tool'!I20</f>
        <v>2</v>
      </c>
      <c r="F19" s="2">
        <f>'SMS Evaliation tool'!J20</f>
        <v>3</v>
      </c>
      <c r="G19" s="2">
        <f>'SMS Evaliation tool'!K20</f>
        <v>4</v>
      </c>
    </row>
    <row r="20" spans="1:7" ht="240" x14ac:dyDescent="0.25">
      <c r="A20" s="4" t="str">
        <f>'SMS Evaliation tool'!C21</f>
        <v>SAFETY ASSURANCE (C3)</v>
      </c>
      <c r="B20" s="4" t="str">
        <f>'SMS Evaliation tool'!E21</f>
        <v>SAFETY PERFORMANCE MONITORING AND MEASUREMENT (E3.2)</v>
      </c>
      <c r="C20" s="3" t="str">
        <f>'SMS Evaliation tool'!G21</f>
        <v>The organisation has a process to identify whether changes have an impact on safety and to manage any identified risks in accordance with existing safety risk management processes.</v>
      </c>
      <c r="D20" s="2">
        <f>'SMS Evaliation tool'!H21</f>
        <v>1</v>
      </c>
      <c r="E20" s="2">
        <f>'SMS Evaliation tool'!I21</f>
        <v>2</v>
      </c>
      <c r="F20" s="2">
        <f>'SMS Evaliation tool'!J21</f>
        <v>3</v>
      </c>
      <c r="G20" s="2">
        <f>'SMS Evaliation tool'!K21</f>
        <v>4</v>
      </c>
    </row>
    <row r="21" spans="1:7" ht="360" x14ac:dyDescent="0.25">
      <c r="A21" s="4" t="str">
        <f>'SMS Evaliation tool'!C22</f>
        <v>SAFETY ASSURANCE (C3)</v>
      </c>
      <c r="B21" s="4" t="str">
        <f>'SMS Evaliation tool'!E22</f>
        <v>SAFETY PERFORMANCE MONITORING AND MEASUREMENT (E3.2)</v>
      </c>
      <c r="C21" s="3" t="str">
        <f>'SMS Evaliation tool'!G22</f>
        <v>Human Factor (HF) issues have been considered as part of the change management process and, where appropriate, the organisation has applied the appropriate HF/human-centred design standards to the equipment and physical environment design.</v>
      </c>
      <c r="D21" s="2">
        <f>'SMS Evaliation tool'!H22</f>
        <v>1</v>
      </c>
      <c r="E21" s="2">
        <f>'SMS Evaliation tool'!I22</f>
        <v>2</v>
      </c>
      <c r="F21" s="2">
        <f>'SMS Evaliation tool'!J22</f>
        <v>3</v>
      </c>
      <c r="G21" s="2">
        <f>'SMS Evaliation tool'!K22</f>
        <v>0</v>
      </c>
    </row>
    <row r="22" spans="1:7" ht="195" x14ac:dyDescent="0.25">
      <c r="A22" s="4" t="str">
        <f>'SMS Evaliation tool'!C23</f>
        <v>SAFETY ASSURANCE (C3)</v>
      </c>
      <c r="B22" s="4" t="str">
        <f>'SMS Evaliation tool'!E23</f>
        <v>CONTINUOUS IMPROVEMENT OF THE SMS (E3.3)</v>
      </c>
      <c r="C22" s="3" t="str">
        <f>'SMS Evaliation tool'!G23</f>
        <v>The organisation is continuously monitoring and assessing its SMS processes to maintain or continuously improve the overall effectiveness of the SMS.</v>
      </c>
      <c r="D22" s="2">
        <f>'SMS Evaliation tool'!H23</f>
        <v>1</v>
      </c>
      <c r="E22" s="2">
        <f>'SMS Evaliation tool'!I23</f>
        <v>2</v>
      </c>
      <c r="F22" s="2">
        <f>'SMS Evaliation tool'!J23</f>
        <v>3</v>
      </c>
      <c r="G22" s="2">
        <f>'SMS Evaliation tool'!K23</f>
        <v>0</v>
      </c>
    </row>
    <row r="23" spans="1:7" ht="255" x14ac:dyDescent="0.25">
      <c r="A23" s="4" t="str">
        <f>'SMS Evaliation tool'!C24</f>
        <v>SAFETY POLICIES AND OBJECTIVES (C1)</v>
      </c>
      <c r="B23" s="4" t="str">
        <f>'SMS Evaliation tool'!E24</f>
        <v>MANAGEMENT COMMITMENT (E 1.1)</v>
      </c>
      <c r="C23" s="3" t="str">
        <f>'SMS Evaliation tool'!G24</f>
        <v>There is a safety policy, signed by the Accountable Manager, which includes a commitment to continuous improvement; observes all applicable legal requirements and standards; and considers best practices.</v>
      </c>
      <c r="D23" s="2">
        <f>'SMS Evaliation tool'!H24</f>
        <v>1</v>
      </c>
      <c r="E23" s="2">
        <f>'SMS Evaliation tool'!I24</f>
        <v>2</v>
      </c>
      <c r="F23" s="2">
        <f>'SMS Evaliation tool'!J24</f>
        <v>3</v>
      </c>
      <c r="G23" s="2">
        <f>'SMS Evaliation tool'!K24</f>
        <v>0</v>
      </c>
    </row>
    <row r="24" spans="1:7" ht="225" x14ac:dyDescent="0.25">
      <c r="A24" s="4" t="str">
        <f>'SMS Evaliation tool'!C25</f>
        <v>SAFETY POLICIES AND OBJECTIVES (C1)</v>
      </c>
      <c r="B24" s="4" t="str">
        <f>'SMS Evaliation tool'!E25</f>
        <v>MANAGEMENT COMMITMENT (E 1.1)</v>
      </c>
      <c r="C24" s="3" t="str">
        <f>'SMS Evaliation tool'!G25</f>
        <v>The safety policy includes a statement to provide appropriate resources and the organisation is managing resources by anticipating and addressing any shortfalls.</v>
      </c>
      <c r="D24" s="2">
        <f>'SMS Evaliation tool'!H25</f>
        <v>1</v>
      </c>
      <c r="E24" s="2">
        <f>'SMS Evaliation tool'!I25</f>
        <v>2</v>
      </c>
      <c r="F24" s="2">
        <f>'SMS Evaliation tool'!J25</f>
        <v>3</v>
      </c>
      <c r="G24" s="2">
        <f>'SMS Evaliation tool'!K25</f>
        <v>0</v>
      </c>
    </row>
    <row r="25" spans="1:7" ht="180" x14ac:dyDescent="0.25">
      <c r="A25" s="4" t="str">
        <f>'SMS Evaliation tool'!C26</f>
        <v>SAFETY POLICIES AND OBJECTIVES (C1)</v>
      </c>
      <c r="B25" s="4" t="str">
        <f>'SMS Evaliation tool'!E26</f>
        <v>MANAGEMENT COMMITMENT (E 1.1)</v>
      </c>
      <c r="C25" s="3" t="str">
        <f>'SMS Evaliation tool'!G26</f>
        <v>There are policies in place for safety critical roles relating to all aspects of Fitness for Duty (for example, Alcohol and Drugs Policy or Fatigue).</v>
      </c>
      <c r="D25" s="2">
        <f>'SMS Evaliation tool'!H26</f>
        <v>1</v>
      </c>
      <c r="E25" s="2">
        <f>'SMS Evaliation tool'!I26</f>
        <v>2</v>
      </c>
      <c r="F25" s="2">
        <f>'SMS Evaliation tool'!J26</f>
        <v>3</v>
      </c>
      <c r="G25" s="2">
        <f>'SMS Evaliation tool'!K26</f>
        <v>0</v>
      </c>
    </row>
    <row r="26" spans="1:7" ht="90" x14ac:dyDescent="0.25">
      <c r="A26" s="4" t="str">
        <f>'SMS Evaliation tool'!C27</f>
        <v>SAFETY POLICIES AND OBJECTIVES (C1)</v>
      </c>
      <c r="B26" s="4" t="str">
        <f>'SMS Evaliation tool'!E27</f>
        <v>MANAGEMENT COMMITMENT (E 1.1)</v>
      </c>
      <c r="C26" s="3" t="str">
        <f>'SMS Evaliation tool'!G27</f>
        <v>There is a means in place for the communication of the safety policy.</v>
      </c>
      <c r="D26" s="2">
        <f>'SMS Evaliation tool'!H27</f>
        <v>1</v>
      </c>
      <c r="E26" s="2">
        <f>'SMS Evaliation tool'!I27</f>
        <v>2</v>
      </c>
      <c r="F26" s="2">
        <f>'SMS Evaliation tool'!J27</f>
        <v>3</v>
      </c>
      <c r="G26" s="2">
        <f>'SMS Evaliation tool'!K27</f>
        <v>0</v>
      </c>
    </row>
    <row r="27" spans="1:7" ht="300" x14ac:dyDescent="0.25">
      <c r="A27" s="4" t="str">
        <f>'SMS Evaliation tool'!C28</f>
        <v>SAFETY POLICIES AND OBJECTIVES (C1)</v>
      </c>
      <c r="B27" s="4" t="str">
        <f>'SMS Evaliation tool'!E28</f>
        <v>MANAGEMENT COMMITMENT (E 1.1)</v>
      </c>
      <c r="C27" s="3" t="str">
        <f>'SMS Evaliation tool'!G28</f>
        <v>The Accountable Executive and the senior management team promote a positive safety/just culture and demonstrate their commitment to the safety policy through active and visible participation in the safety management system.</v>
      </c>
      <c r="D27" s="2">
        <f>'SMS Evaliation tool'!H28</f>
        <v>1</v>
      </c>
      <c r="E27" s="2">
        <f>'SMS Evaliation tool'!I28</f>
        <v>2</v>
      </c>
      <c r="F27" s="2">
        <f>'SMS Evaliation tool'!J28</f>
        <v>3</v>
      </c>
      <c r="G27" s="2">
        <f>'SMS Evaliation tool'!K28</f>
        <v>0</v>
      </c>
    </row>
    <row r="28" spans="1:7" ht="75" x14ac:dyDescent="0.25">
      <c r="A28" s="4" t="str">
        <f>'SMS Evaliation tool'!C29</f>
        <v>SAFETY POLICIES AND OBJECTIVES (C1)</v>
      </c>
      <c r="B28" s="4" t="str">
        <f>'SMS Evaliation tool'!E29</f>
        <v>MANAGEMENT COMMITMENT (E 1.1)</v>
      </c>
      <c r="C28" s="3" t="str">
        <f>'SMS Evaliation tool'!G29</f>
        <v>The safety policy actively encourages safety reporting.</v>
      </c>
      <c r="D28" s="2">
        <f>'SMS Evaliation tool'!H29</f>
        <v>1</v>
      </c>
      <c r="E28" s="2">
        <f>'SMS Evaliation tool'!I29</f>
        <v>2</v>
      </c>
      <c r="F28" s="2">
        <f>'SMS Evaliation tool'!J29</f>
        <v>3</v>
      </c>
      <c r="G28" s="2">
        <f>'SMS Evaliation tool'!K29</f>
        <v>0</v>
      </c>
    </row>
    <row r="29" spans="1:7" ht="195" x14ac:dyDescent="0.25">
      <c r="A29" s="4" t="str">
        <f>'SMS Evaliation tool'!C30</f>
        <v>SAFETY POLICIES AND OBJECTIVES (C1)</v>
      </c>
      <c r="B29" s="4" t="str">
        <f>'SMS Evaliation tool'!E30</f>
        <v>MANAGEMENT COMMITMENT (E 1.1)</v>
      </c>
      <c r="C29" s="3" t="str">
        <f>'SMS Evaliation tool'!G30</f>
        <v>A just culture policy and principles have been defined that clearly identifies acceptable and unacceptable behaviours to promote a just culture.</v>
      </c>
      <c r="D29" s="2">
        <f>'SMS Evaliation tool'!H30</f>
        <v>1</v>
      </c>
      <c r="E29" s="2">
        <f>'SMS Evaliation tool'!I30</f>
        <v>2</v>
      </c>
      <c r="F29" s="2">
        <f>'SMS Evaliation tool'!J30</f>
        <v>3</v>
      </c>
      <c r="G29" s="2">
        <f>'SMS Evaliation tool'!K30</f>
        <v>4</v>
      </c>
    </row>
    <row r="30" spans="1:7" ht="195" x14ac:dyDescent="0.25">
      <c r="A30" s="4" t="str">
        <f>'SMS Evaliation tool'!C31</f>
        <v>SAFETY POLICIES AND OBJECTIVES (C1)</v>
      </c>
      <c r="B30" s="4" t="str">
        <f>'SMS Evaliation tool'!E31</f>
        <v>MANAGEMENT COMMITMENT (E 1.1)</v>
      </c>
      <c r="C30" s="3" t="str">
        <f>'SMS Evaliation tool'!G31</f>
        <v>Safety objectives have been established that are consistent with the safety policy and they are communicated throughout the organisation.</v>
      </c>
      <c r="D30" s="2">
        <f>'SMS Evaliation tool'!H31</f>
        <v>1</v>
      </c>
      <c r="E30" s="2">
        <f>'SMS Evaliation tool'!I31</f>
        <v>2</v>
      </c>
      <c r="F30" s="2">
        <f>'SMS Evaliation tool'!J31</f>
        <v>3</v>
      </c>
      <c r="G30" s="2">
        <f>'SMS Evaliation tool'!K31</f>
        <v>4</v>
      </c>
    </row>
    <row r="31" spans="1:7" ht="120" x14ac:dyDescent="0.25">
      <c r="A31" s="4" t="str">
        <f>'SMS Evaliation tool'!C32</f>
        <v>SAFETY POLICIES AND OBJECTIVES (C1)</v>
      </c>
      <c r="B31" s="4" t="str">
        <f>'SMS Evaliation tool'!E32</f>
        <v>MANAGEMENT COMMITMENT (E 1.1)</v>
      </c>
      <c r="C31" s="3" t="str">
        <f>'SMS Evaliation tool'!G32</f>
        <v>The State Safety Programme (SSP) is being considered and addressed as appropriate.</v>
      </c>
      <c r="D31" s="2">
        <f>'SMS Evaliation tool'!H32</f>
        <v>1</v>
      </c>
      <c r="E31" s="2">
        <f>'SMS Evaliation tool'!I32</f>
        <v>2</v>
      </c>
      <c r="F31" s="2">
        <f>'SMS Evaliation tool'!J32</f>
        <v>3</v>
      </c>
      <c r="G31" s="2">
        <f>'SMS Evaliation tool'!K32</f>
        <v>0</v>
      </c>
    </row>
    <row r="32" spans="1:7" ht="240" x14ac:dyDescent="0.25">
      <c r="A32" s="4" t="str">
        <f>'SMS Evaliation tool'!C33</f>
        <v>SAFETY POLICIES AND OBJECTIVES (C1)</v>
      </c>
      <c r="B32" s="4" t="str">
        <f>'SMS Evaliation tool'!E33</f>
        <v>SAFETY ACCOUNTABILITY AND RESPONSIBILITIES (E 1.2)</v>
      </c>
      <c r="C32" s="3" t="str">
        <f>'SMS Evaliation tool'!G33</f>
        <v>An Accountable Executive has been appointed with full responsibility and accountability to ensure the SMS is properly implemented and performing effectively.</v>
      </c>
      <c r="D32" s="2">
        <f>'SMS Evaliation tool'!H33</f>
        <v>1</v>
      </c>
      <c r="E32" s="2">
        <f>'SMS Evaliation tool'!I33</f>
        <v>2</v>
      </c>
      <c r="F32" s="2">
        <f>'SMS Evaliation tool'!J33</f>
        <v>3</v>
      </c>
      <c r="G32" s="2">
        <f>'SMS Evaliation tool'!K33</f>
        <v>4</v>
      </c>
    </row>
    <row r="33" spans="1:7" ht="210" x14ac:dyDescent="0.25">
      <c r="A33" s="4" t="str">
        <f>'SMS Evaliation tool'!C34</f>
        <v>SAFETY POLICIES AND OBJECTIVES (C1)</v>
      </c>
      <c r="B33" s="4" t="str">
        <f>'SMS Evaliation tool'!E34</f>
        <v>SAFETY ACCOUNTABILITY AND RESPONSIBILITIES (E 1.2)</v>
      </c>
      <c r="C33" s="3" t="str">
        <f>'SMS Evaliation tool'!G34</f>
        <v>The Accountable Executive is fully aware of their SMS roles and responsibilities in respect of the safety policy, safety standards, and safety culture of the organisation.</v>
      </c>
      <c r="D33" s="2">
        <f>'SMS Evaliation tool'!H34</f>
        <v>1</v>
      </c>
      <c r="E33" s="2">
        <f>'SMS Evaliation tool'!I34</f>
        <v>2</v>
      </c>
      <c r="F33" s="2">
        <f>'SMS Evaliation tool'!J34</f>
        <v>3</v>
      </c>
      <c r="G33" s="2">
        <f>'SMS Evaliation tool'!K34</f>
        <v>0</v>
      </c>
    </row>
    <row r="34" spans="1:7" ht="255" x14ac:dyDescent="0.25">
      <c r="A34" s="4" t="str">
        <f>'SMS Evaliation tool'!C35</f>
        <v>SAFETY POLICIES AND OBJECTIVES (C1)</v>
      </c>
      <c r="B34" s="4" t="str">
        <f>'SMS Evaliation tool'!E35</f>
        <v>SAFETY ACCOUNTABILITY AND RESPONSIBILITIES (E 1.2)</v>
      </c>
      <c r="C34" s="3" t="str">
        <f>'SMS Evaliation tool'!G35</f>
        <v>Safety accountabilities, authorities, and responsibilities are defined and documented throughout the organisation and staff understand their own responsibilities.</v>
      </c>
      <c r="D34" s="2">
        <f>'SMS Evaliation tool'!H35</f>
        <v>1</v>
      </c>
      <c r="E34" s="2">
        <f>'SMS Evaliation tool'!I35</f>
        <v>2</v>
      </c>
      <c r="F34" s="2">
        <f>'SMS Evaliation tool'!J35</f>
        <v>3</v>
      </c>
      <c r="G34" s="2">
        <f>'SMS Evaliation tool'!K35</f>
        <v>0</v>
      </c>
    </row>
    <row r="35" spans="1:7" ht="240" x14ac:dyDescent="0.25">
      <c r="A35" s="4" t="str">
        <f>'SMS Evaliation tool'!C36</f>
        <v>SAFETY POLICIES AND OBJECTIVES (C1)</v>
      </c>
      <c r="B35" s="4" t="str">
        <f>'SMS Evaliation tool'!E36</f>
        <v>APPOINTMENT OF KEY PERSONNEL (E1.3)</v>
      </c>
      <c r="C35" s="3" t="str">
        <f>'SMS Evaliation tool'!G36</f>
        <v>A competent safety manager who is responsible for the implementation and maintenance of the SMS has been appointed with a direct reporting line to the Accountable Executive.</v>
      </c>
      <c r="D35" s="2">
        <f>'SMS Evaliation tool'!H36</f>
        <v>1</v>
      </c>
      <c r="E35" s="2">
        <f>'SMS Evaliation tool'!I36</f>
        <v>2</v>
      </c>
      <c r="F35" s="2">
        <f>'SMS Evaliation tool'!J36</f>
        <v>3</v>
      </c>
      <c r="G35" s="2">
        <f>'SMS Evaliation tool'!K36</f>
        <v>0</v>
      </c>
    </row>
    <row r="36" spans="1:7" ht="225" x14ac:dyDescent="0.25">
      <c r="A36" s="4" t="str">
        <f>'SMS Evaliation tool'!C37</f>
        <v>SAFETY POLICIES AND OBJECTIVES (C1)</v>
      </c>
      <c r="B36" s="4" t="str">
        <f>'SMS Evaliation tool'!E37</f>
        <v>APPOINTMENT OF KEY PERSONNEL (E1.3)</v>
      </c>
      <c r="C36" s="3" t="str">
        <f>'SMS Evaliation tool'!G37</f>
        <v>The organisation has allocated sufficient resources to manage the SMS including, but not limited to, competent staff for safety investigation, analysis, auditing, and promotion.</v>
      </c>
      <c r="D36" s="2">
        <f>'SMS Evaliation tool'!H37</f>
        <v>1</v>
      </c>
      <c r="E36" s="2">
        <f>'SMS Evaliation tool'!I37</f>
        <v>2</v>
      </c>
      <c r="F36" s="2">
        <f>'SMS Evaliation tool'!J37</f>
        <v>3</v>
      </c>
      <c r="G36" s="2">
        <f>'SMS Evaliation tool'!K37</f>
        <v>0</v>
      </c>
    </row>
    <row r="37" spans="1:7" ht="285" x14ac:dyDescent="0.25">
      <c r="A37" s="4" t="str">
        <f>'SMS Evaliation tool'!C38</f>
        <v>SAFETY POLICIES AND OBJECTIVES (C1)</v>
      </c>
      <c r="B37" s="4" t="str">
        <f>'SMS Evaliation tool'!E38</f>
        <v>APPOINTMENT OF KEY PERSONNEL (E1.3)</v>
      </c>
      <c r="C37" s="3" t="str">
        <f>'SMS Evaliation tool'!G38</f>
        <v>The organisation has established appropriate safety committee(s) that discuss and address safety risks and compliance issues and includes the Accountable Executive and the heads of functional areas.</v>
      </c>
      <c r="D37" s="2">
        <f>'SMS Evaliation tool'!H38</f>
        <v>1</v>
      </c>
      <c r="E37" s="2">
        <f>'SMS Evaliation tool'!I38</f>
        <v>2</v>
      </c>
      <c r="F37" s="2">
        <f>'SMS Evaliation tool'!J38</f>
        <v>3</v>
      </c>
      <c r="G37" s="2">
        <f>'SMS Evaliation tool'!K38</f>
        <v>0</v>
      </c>
    </row>
    <row r="38" spans="1:7" ht="285" x14ac:dyDescent="0.25">
      <c r="A38" s="4" t="str">
        <f>'SMS Evaliation tool'!C39</f>
        <v>SAFETY POLICIES AND OBJECTIVES (C1)</v>
      </c>
      <c r="B38" s="4" t="str">
        <f>'SMS Evaliation tool'!E39</f>
        <v>CO-ORDINATION OF EMERGENCY RESPONSE PLANNING (E1.4)</v>
      </c>
      <c r="C38" s="3" t="str">
        <f>'SMS Evaliation tool'!G39</f>
        <v>An appropriate emergency response plan (ERP) has been developed and distributed that defines the procedures, roles, responsibilities, and actions of the various organisations and key personnel.</v>
      </c>
      <c r="D38" s="2">
        <f>'SMS Evaliation tool'!H39</f>
        <v>1</v>
      </c>
      <c r="E38" s="2">
        <f>'SMS Evaliation tool'!I39</f>
        <v>2</v>
      </c>
      <c r="F38" s="2">
        <f>'SMS Evaliation tool'!J39</f>
        <v>3</v>
      </c>
      <c r="G38" s="2">
        <f>'SMS Evaliation tool'!K39</f>
        <v>0</v>
      </c>
    </row>
    <row r="39" spans="1:7" ht="135" x14ac:dyDescent="0.25">
      <c r="A39" s="4" t="str">
        <f>'SMS Evaliation tool'!C40</f>
        <v>SAFETY POLICIES AND OBJECTIVES (C1)</v>
      </c>
      <c r="B39" s="4" t="str">
        <f>'SMS Evaliation tool'!E40</f>
        <v>CO-ORDINATION OF EMERGENCY RESPONSE PLANNING (E1.4)</v>
      </c>
      <c r="C39" s="3" t="str">
        <f>'SMS Evaliation tool'!G40</f>
        <v>The ERP is periodically tested for the adequacy of the plan and the results reviewed to improve its effectiveness.</v>
      </c>
      <c r="D39" s="2">
        <f>'SMS Evaliation tool'!H40</f>
        <v>1</v>
      </c>
      <c r="E39" s="2">
        <f>'SMS Evaliation tool'!I40</f>
        <v>2</v>
      </c>
      <c r="F39" s="2">
        <f>'SMS Evaliation tool'!J40</f>
        <v>3</v>
      </c>
      <c r="G39" s="2">
        <f>'SMS Evaliation tool'!K40</f>
        <v>0</v>
      </c>
    </row>
    <row r="40" spans="1:7" ht="225" x14ac:dyDescent="0.25">
      <c r="A40" s="4" t="str">
        <f>'SMS Evaliation tool'!C41</f>
        <v>SAFETY POLICIES AND OBJECTIVES (C1)</v>
      </c>
      <c r="B40" s="4" t="str">
        <f>'SMS Evaliation tool'!E41</f>
        <v>SMS DOCUMENTATION (E1.5)</v>
      </c>
      <c r="C40" s="3" t="str">
        <f>'SMS Evaliation tool'!G41</f>
        <v>The SMS documentation includes the policies and processes that describe the organisation’s safety management system and processes and is readily available to all relevant personnel.</v>
      </c>
      <c r="D40" s="2">
        <f>'SMS Evaliation tool'!H41</f>
        <v>1</v>
      </c>
      <c r="E40" s="2">
        <f>'SMS Evaliation tool'!I41</f>
        <v>2</v>
      </c>
      <c r="F40" s="2">
        <f>'SMS Evaliation tool'!J41</f>
        <v>3</v>
      </c>
      <c r="G40" s="2">
        <f>'SMS Evaliation tool'!K41</f>
        <v>0</v>
      </c>
    </row>
    <row r="41" spans="1:7" ht="180" x14ac:dyDescent="0.25">
      <c r="A41" s="4" t="str">
        <f>'SMS Evaliation tool'!C42</f>
        <v>SAFETY POLICIES AND OBJECTIVES (C1)</v>
      </c>
      <c r="B41" s="4" t="str">
        <f>'SMS Evaliation tool'!E42</f>
        <v>SMS DOCUMENTATION (E1.5)</v>
      </c>
      <c r="C41" s="3" t="str">
        <f>'SMS Evaliation tool'!G42</f>
        <v>SMS documentation, including SMS related records, are regularly reviewed and updated with appropriate version control in place.</v>
      </c>
      <c r="D41" s="2">
        <f>'SMS Evaliation tool'!H42</f>
        <v>1</v>
      </c>
      <c r="E41" s="2">
        <f>'SMS Evaliation tool'!I42</f>
        <v>2</v>
      </c>
      <c r="F41" s="2">
        <f>'SMS Evaliation tool'!J42</f>
        <v>3</v>
      </c>
      <c r="G41" s="2">
        <f>'SMS Evaliation tool'!K42</f>
        <v>0</v>
      </c>
    </row>
    <row r="42" spans="1:7" ht="330" x14ac:dyDescent="0.25">
      <c r="A42" s="4" t="str">
        <f>'SMS Evaliation tool'!C43</f>
        <v>SAFETY PROMOTION (C4)</v>
      </c>
      <c r="B42" s="4" t="str">
        <f>'SMS Evaliation tool'!E43</f>
        <v>TRAINING AND EDUCATION (E4.1)</v>
      </c>
      <c r="C42" s="3" t="str">
        <f>'SMS Evaliation tool'!G43</f>
        <v>There is a training programme for SMS in place that includes initial and recurrent training. The training covers individual safety duties (including roles, responsibilities, and accountabilities) and how the organisation’s SMS operates.</v>
      </c>
      <c r="D42" s="2">
        <f>'SMS Evaliation tool'!H43</f>
        <v>1</v>
      </c>
      <c r="E42" s="2">
        <f>'SMS Evaliation tool'!I43</f>
        <v>2</v>
      </c>
      <c r="F42" s="2">
        <f>'SMS Evaliation tool'!J43</f>
        <v>3</v>
      </c>
      <c r="G42" s="2">
        <f>'SMS Evaliation tool'!K43</f>
        <v>0</v>
      </c>
    </row>
    <row r="43" spans="1:7" ht="180" x14ac:dyDescent="0.25">
      <c r="A43" s="4" t="str">
        <f>'SMS Evaliation tool'!C44</f>
        <v>SAFETY PROMOTION (C4)</v>
      </c>
      <c r="B43" s="4" t="str">
        <f>'SMS Evaliation tool'!E44</f>
        <v>TRAINING AND EDUCATION (E4.1)</v>
      </c>
      <c r="C43" s="3" t="str">
        <f>'SMS Evaliation tool'!G44</f>
        <v>There is a process in place to measure the effectiveness of training and to take appropriate action to improve subsequent training.</v>
      </c>
      <c r="D43" s="2">
        <f>'SMS Evaliation tool'!H44</f>
        <v>1</v>
      </c>
      <c r="E43" s="2">
        <f>'SMS Evaliation tool'!I44</f>
        <v>2</v>
      </c>
      <c r="F43" s="2">
        <f>'SMS Evaliation tool'!J44</f>
        <v>3</v>
      </c>
      <c r="G43" s="2">
        <f>'SMS Evaliation tool'!K44</f>
        <v>0</v>
      </c>
    </row>
    <row r="44" spans="1:7" ht="180" x14ac:dyDescent="0.25">
      <c r="A44" s="4" t="str">
        <f>'SMS Evaliation tool'!C45</f>
        <v>SAFETY PROMOTION (C4)</v>
      </c>
      <c r="B44" s="4" t="str">
        <f>'SMS Evaliation tool'!E45</f>
        <v>TRAINING AND EDUCATION (E4.1)</v>
      </c>
      <c r="C44" s="3" t="str">
        <f>'SMS Evaliation tool'!G45</f>
        <v>Training includes human and organisational factors including just culture and non-technical skills with the intent of reducing human error.</v>
      </c>
      <c r="D44" s="2">
        <f>'SMS Evaliation tool'!H45</f>
        <v>1</v>
      </c>
      <c r="E44" s="2">
        <f>'SMS Evaliation tool'!I45</f>
        <v>2</v>
      </c>
      <c r="F44" s="2">
        <f>'SMS Evaliation tool'!J45</f>
        <v>3</v>
      </c>
      <c r="G44" s="2">
        <f>'SMS Evaliation tool'!K45</f>
        <v>0</v>
      </c>
    </row>
    <row r="45" spans="1:7" ht="150" x14ac:dyDescent="0.25">
      <c r="A45" s="4" t="str">
        <f>'SMS Evaliation tool'!C46</f>
        <v>SAFETY PROMOTION (C4)</v>
      </c>
      <c r="B45" s="4" t="str">
        <f>'SMS Evaliation tool'!E46</f>
        <v>TRAINING AND EDUCATION (E4.1)</v>
      </c>
      <c r="C45" s="3" t="str">
        <f>'SMS Evaliation tool'!G46</f>
        <v>There is a process that evaluates the individual’s competence and takes appropriate remedial action when necessary.</v>
      </c>
      <c r="D45" s="2">
        <f>'SMS Evaliation tool'!H46</f>
        <v>1</v>
      </c>
      <c r="E45" s="2">
        <f>'SMS Evaliation tool'!I46</f>
        <v>2</v>
      </c>
      <c r="F45" s="2">
        <f>'SMS Evaliation tool'!J46</f>
        <v>3</v>
      </c>
      <c r="G45" s="2">
        <f>'SMS Evaliation tool'!K46</f>
        <v>0</v>
      </c>
    </row>
    <row r="46" spans="1:7" ht="150" x14ac:dyDescent="0.25">
      <c r="A46" s="4" t="str">
        <f>'SMS Evaliation tool'!C47</f>
        <v>SAFETY PROMOTION (C4)</v>
      </c>
      <c r="B46" s="4" t="str">
        <f>'SMS Evaliation tool'!E47</f>
        <v>TRAINING AND EDUCATION (E4.1)</v>
      </c>
      <c r="C46" s="3" t="str">
        <f>'SMS Evaliation tool'!G47</f>
        <v>The competence of trainers is defined and assessed and appropriate remedial action taken when necessary.</v>
      </c>
      <c r="D46" s="2">
        <f>'SMS Evaliation tool'!H47</f>
        <v>1</v>
      </c>
      <c r="E46" s="2">
        <f>'SMS Evaliation tool'!I47</f>
        <v>2</v>
      </c>
      <c r="F46" s="2">
        <f>'SMS Evaliation tool'!J47</f>
        <v>3</v>
      </c>
      <c r="G46" s="2">
        <f>'SMS Evaliation tool'!K47</f>
        <v>0</v>
      </c>
    </row>
    <row r="47" spans="1:7" ht="330" x14ac:dyDescent="0.25">
      <c r="A47" s="4" t="str">
        <f>'SMS Evaliation tool'!C48</f>
        <v>SAFETY PROMOTION (C4)</v>
      </c>
      <c r="B47" s="4" t="str">
        <f>'SMS Evaliation tool'!E48</f>
        <v>SAFETY COMMUNICATION (E 4.2)</v>
      </c>
      <c r="C47" s="3" t="str">
        <f>'SMS Evaliation tool'!G48</f>
        <v>There is a process to determine what safety critical information needs to be communicated and how it is communicated throughout the organisation to all personnel, as relevant. This includes contracted organisations and personnel where appropriate.</v>
      </c>
      <c r="D47" s="2">
        <f>'SMS Evaliation tool'!H48</f>
        <v>1</v>
      </c>
      <c r="E47" s="2">
        <f>'SMS Evaliation tool'!I48</f>
        <v>2</v>
      </c>
      <c r="F47" s="2">
        <f>'SMS Evaliation tool'!J48</f>
        <v>3</v>
      </c>
      <c r="G47" s="2">
        <f>'SMS Evaliation tool'!K48</f>
        <v>0</v>
      </c>
    </row>
    <row r="48" spans="1:7" ht="180" x14ac:dyDescent="0.25">
      <c r="A48" s="4" t="str">
        <f>'SMS Evaliation tool'!C49</f>
        <v>INTERFACE MANAGEMENT (Annex 19 Appendix 2 note 2)</v>
      </c>
      <c r="B48" s="4" t="str">
        <f>'SMS Evaliation tool'!E49</f>
        <v>INTERFACE MANAGEMENT (Annex 19 Appendix 2 note 2)</v>
      </c>
      <c r="C48" s="3" t="str">
        <f>'SMS Evaliation tool'!G49</f>
        <v>The organisation has identified and documented the relevant internal and external interfaces and the critical nature of such interfaces.</v>
      </c>
      <c r="D48" s="2">
        <f>'SMS Evaliation tool'!H49</f>
        <v>1</v>
      </c>
      <c r="E48" s="2">
        <f>'SMS Evaliation tool'!I49</f>
        <v>2</v>
      </c>
      <c r="F48" s="2">
        <f>'SMS Evaliation tool'!J49</f>
        <v>3</v>
      </c>
      <c r="G48" s="2">
        <f>'SMS Evaliation tool'!K49</f>
        <v>0</v>
      </c>
    </row>
  </sheetData>
  <conditionalFormatting sqref="D2:D48">
    <cfRule type="cellIs" dxfId="6" priority="4" operator="equal">
      <formula>1</formula>
    </cfRule>
  </conditionalFormatting>
  <conditionalFormatting sqref="E2:E48">
    <cfRule type="cellIs" dxfId="5" priority="3" operator="equal">
      <formula>2</formula>
    </cfRule>
  </conditionalFormatting>
  <conditionalFormatting sqref="F2:F48">
    <cfRule type="cellIs" dxfId="4" priority="2" operator="equal">
      <formula>3</formula>
    </cfRule>
  </conditionalFormatting>
  <conditionalFormatting sqref="G2:G48">
    <cfRule type="cellIs" dxfId="3" priority="1" operator="equal">
      <formula>4</formula>
    </cfRule>
  </conditionalFormatting>
  <conditionalFormatting sqref="D2:G48">
    <cfRule type="containsBlanks" dxfId="2" priority="5">
      <formula>LEN(TRIM(D2))=0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0000000}">
          <x14:formula1>
            <xm:f>Listas!$F$4:$F$5</xm:f>
          </x14:formula1>
          <xm:sqref>G2:G48</xm:sqref>
        </x14:dataValidation>
        <x14:dataValidation type="list" allowBlank="1" showInputMessage="1" showErrorMessage="1" xr:uid="{00000000-0002-0000-0A00-000001000000}">
          <x14:formula1>
            <xm:f>Listas!$E$4:$E$5</xm:f>
          </x14:formula1>
          <xm:sqref>F2:F48</xm:sqref>
        </x14:dataValidation>
        <x14:dataValidation type="list" allowBlank="1" showInputMessage="1" showErrorMessage="1" xr:uid="{00000000-0002-0000-0A00-000002000000}">
          <x14:formula1>
            <xm:f>Listas!$D$4:$D$5</xm:f>
          </x14:formula1>
          <xm:sqref>E2:E48</xm:sqref>
        </x14:dataValidation>
        <x14:dataValidation type="list" allowBlank="1" showInputMessage="1" showErrorMessage="1" xr:uid="{00000000-0002-0000-0A00-000003000000}">
          <x14:formula1>
            <xm:f>Listas!$C$4:$C$5</xm:f>
          </x14:formula1>
          <xm:sqref>D2:D48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6">
    <pageSetUpPr fitToPage="1"/>
  </sheetPr>
  <dimension ref="A2:K9"/>
  <sheetViews>
    <sheetView showGridLines="0" zoomScaleNormal="100" workbookViewId="0">
      <selection activeCell="B8" sqref="B8"/>
    </sheetView>
  </sheetViews>
  <sheetFormatPr baseColWidth="10" defaultColWidth="11.42578125" defaultRowHeight="15" x14ac:dyDescent="0.25"/>
  <cols>
    <col min="1" max="1" width="16.5703125" bestFit="1" customWidth="1"/>
    <col min="2" max="2" width="9.85546875" bestFit="1" customWidth="1"/>
    <col min="3" max="11" width="10.7109375" customWidth="1"/>
    <col min="12" max="14" width="12.140625" bestFit="1" customWidth="1"/>
    <col min="15" max="15" width="11.140625" customWidth="1"/>
  </cols>
  <sheetData>
    <row r="2" spans="1:11" ht="15.75" customHeight="1" x14ac:dyDescent="0.25">
      <c r="A2" s="159"/>
      <c r="B2" s="159"/>
      <c r="C2" s="112" t="s">
        <v>550</v>
      </c>
      <c r="D2" s="112"/>
      <c r="E2" s="112"/>
      <c r="F2" s="112"/>
      <c r="G2" s="112"/>
      <c r="H2" s="112"/>
      <c r="I2" s="112"/>
      <c r="J2" s="112"/>
      <c r="K2" s="112"/>
    </row>
    <row r="3" spans="1:11" ht="15.75" customHeight="1" x14ac:dyDescent="0.25">
      <c r="A3" s="159"/>
      <c r="B3" s="159"/>
      <c r="C3" s="113" t="s">
        <v>551</v>
      </c>
      <c r="D3" s="113"/>
      <c r="E3" s="113"/>
      <c r="F3" s="113"/>
      <c r="G3" s="113"/>
      <c r="H3" s="113"/>
      <c r="I3" s="113"/>
      <c r="J3" s="113"/>
      <c r="K3" s="113"/>
    </row>
    <row r="4" spans="1:11" ht="54" customHeight="1" x14ac:dyDescent="0.25">
      <c r="A4" s="159"/>
      <c r="B4" s="159"/>
      <c r="C4" s="111" t="s">
        <v>552</v>
      </c>
      <c r="D4" s="111"/>
      <c r="E4" s="111"/>
      <c r="F4" s="111" t="s">
        <v>553</v>
      </c>
      <c r="G4" s="111"/>
      <c r="H4" s="111"/>
      <c r="I4" s="111" t="s">
        <v>554</v>
      </c>
      <c r="J4" s="111"/>
      <c r="K4" s="111"/>
    </row>
    <row r="5" spans="1:11" ht="31.5" customHeight="1" x14ac:dyDescent="0.25"/>
    <row r="6" spans="1:11" x14ac:dyDescent="0.25">
      <c r="A6" s="29" t="s">
        <v>436</v>
      </c>
      <c r="B6" s="87" t="s">
        <v>557</v>
      </c>
    </row>
    <row r="8" spans="1:11" x14ac:dyDescent="0.25">
      <c r="A8" s="29" t="s">
        <v>444</v>
      </c>
      <c r="B8" s="87" t="s">
        <v>251</v>
      </c>
    </row>
    <row r="9" spans="1:11" x14ac:dyDescent="0.25">
      <c r="A9" t="s">
        <v>251</v>
      </c>
      <c r="B9" s="68">
        <v>0</v>
      </c>
    </row>
  </sheetData>
  <mergeCells count="6">
    <mergeCell ref="C2:K2"/>
    <mergeCell ref="C3:K3"/>
    <mergeCell ref="C4:E4"/>
    <mergeCell ref="A2:B4"/>
    <mergeCell ref="F4:H4"/>
    <mergeCell ref="I4:K4"/>
  </mergeCells>
  <pageMargins left="0.70866141732283472" right="0.70866141732283472" top="0.74803149606299213" bottom="0.74803149606299213" header="0.31496062992125984" footer="0.31496062992125984"/>
  <pageSetup scale="82"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
  <dimension ref="C2:F10"/>
  <sheetViews>
    <sheetView workbookViewId="0">
      <selection activeCell="D5" sqref="D5"/>
    </sheetView>
  </sheetViews>
  <sheetFormatPr baseColWidth="10" defaultColWidth="9.140625" defaultRowHeight="15" x14ac:dyDescent="0.25"/>
  <sheetData>
    <row r="2" spans="3:6" x14ac:dyDescent="0.25">
      <c r="C2" s="160" t="s">
        <v>247</v>
      </c>
      <c r="D2" s="160"/>
      <c r="E2" s="160"/>
      <c r="F2" s="160"/>
    </row>
    <row r="3" spans="3:6" x14ac:dyDescent="0.25">
      <c r="C3" s="14" t="s">
        <v>248</v>
      </c>
      <c r="D3" s="7" t="s">
        <v>11</v>
      </c>
      <c r="E3" s="15" t="s">
        <v>12</v>
      </c>
      <c r="F3" s="16" t="s">
        <v>13</v>
      </c>
    </row>
    <row r="4" spans="3:6" x14ac:dyDescent="0.25">
      <c r="C4" s="1">
        <v>0</v>
      </c>
      <c r="D4" s="1">
        <v>0</v>
      </c>
      <c r="E4" s="1">
        <v>0</v>
      </c>
      <c r="F4" s="1">
        <v>0</v>
      </c>
    </row>
    <row r="5" spans="3:6" x14ac:dyDescent="0.25">
      <c r="C5" s="1">
        <v>1</v>
      </c>
      <c r="D5" s="1">
        <v>2</v>
      </c>
      <c r="E5" s="1">
        <v>3</v>
      </c>
      <c r="F5" s="1">
        <v>4</v>
      </c>
    </row>
    <row r="6" spans="3:6" x14ac:dyDescent="0.25">
      <c r="C6" s="1"/>
      <c r="D6" s="1"/>
      <c r="E6" s="1"/>
      <c r="F6" s="1"/>
    </row>
    <row r="7" spans="3:6" x14ac:dyDescent="0.25">
      <c r="C7" s="1"/>
      <c r="D7" s="1"/>
      <c r="E7" s="1"/>
      <c r="F7" s="1"/>
    </row>
    <row r="8" spans="3:6" x14ac:dyDescent="0.25">
      <c r="C8" s="1"/>
      <c r="D8" s="1"/>
      <c r="E8" s="1"/>
      <c r="F8" s="1"/>
    </row>
    <row r="9" spans="3:6" x14ac:dyDescent="0.25">
      <c r="C9" s="1"/>
      <c r="D9" s="1"/>
      <c r="E9" s="1"/>
      <c r="F9" s="1"/>
    </row>
    <row r="10" spans="3:6" x14ac:dyDescent="0.25">
      <c r="C10" s="1"/>
      <c r="D10" s="1"/>
      <c r="E10" s="1"/>
      <c r="F10" s="1"/>
    </row>
  </sheetData>
  <mergeCells count="1">
    <mergeCell ref="C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dimension ref="A3:A24"/>
  <sheetViews>
    <sheetView workbookViewId="0">
      <selection activeCell="A24" sqref="A24"/>
    </sheetView>
  </sheetViews>
  <sheetFormatPr baseColWidth="10" defaultColWidth="11.42578125" defaultRowHeight="15" x14ac:dyDescent="0.25"/>
  <cols>
    <col min="1" max="1" width="18.140625" customWidth="1"/>
  </cols>
  <sheetData>
    <row r="3" spans="1:1" ht="46.5" customHeight="1" x14ac:dyDescent="0.25">
      <c r="A3" s="30" t="s">
        <v>250</v>
      </c>
    </row>
    <row r="4" spans="1:1" x14ac:dyDescent="0.25">
      <c r="A4">
        <f>'SMS Evaluation tool (2)'!$I$56</f>
        <v>0</v>
      </c>
    </row>
    <row r="13" spans="1:1" x14ac:dyDescent="0.25">
      <c r="A13" t="s">
        <v>566</v>
      </c>
    </row>
    <row r="14" spans="1:1" x14ac:dyDescent="0.25">
      <c r="A14" t="s">
        <v>567</v>
      </c>
    </row>
    <row r="15" spans="1:1" x14ac:dyDescent="0.25">
      <c r="A15" t="s">
        <v>568</v>
      </c>
    </row>
    <row r="16" spans="1:1" x14ac:dyDescent="0.25">
      <c r="A16" t="s">
        <v>569</v>
      </c>
    </row>
    <row r="17" spans="1:1" x14ac:dyDescent="0.25">
      <c r="A17" t="s">
        <v>570</v>
      </c>
    </row>
    <row r="20" spans="1:1" x14ac:dyDescent="0.25">
      <c r="A20" t="s">
        <v>576</v>
      </c>
    </row>
    <row r="21" spans="1:1" x14ac:dyDescent="0.25">
      <c r="A21" t="s">
        <v>575</v>
      </c>
    </row>
    <row r="22" spans="1:1" x14ac:dyDescent="0.25">
      <c r="A22" t="s">
        <v>577</v>
      </c>
    </row>
    <row r="23" spans="1:1" x14ac:dyDescent="0.25">
      <c r="A23" t="s">
        <v>578</v>
      </c>
    </row>
    <row r="24" spans="1:1" x14ac:dyDescent="0.25">
      <c r="A24" t="s">
        <v>579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3:A8"/>
  <sheetViews>
    <sheetView topLeftCell="A3" workbookViewId="0">
      <selection activeCell="A8" sqref="A8"/>
    </sheetView>
  </sheetViews>
  <sheetFormatPr baseColWidth="10" defaultColWidth="11.42578125" defaultRowHeight="15" x14ac:dyDescent="0.25"/>
  <sheetData>
    <row r="3" spans="1:1" x14ac:dyDescent="0.25">
      <c r="A3" t="s">
        <v>10</v>
      </c>
    </row>
    <row r="4" spans="1:1" x14ac:dyDescent="0.25">
      <c r="A4" t="s">
        <v>11</v>
      </c>
    </row>
    <row r="5" spans="1:1" x14ac:dyDescent="0.25">
      <c r="A5" t="s">
        <v>12</v>
      </c>
    </row>
    <row r="6" spans="1:1" x14ac:dyDescent="0.25">
      <c r="A6" t="s">
        <v>13</v>
      </c>
    </row>
    <row r="7" spans="1:1" x14ac:dyDescent="0.25">
      <c r="A7" t="s">
        <v>252</v>
      </c>
    </row>
    <row r="8" spans="1:1" x14ac:dyDescent="0.25">
      <c r="A8" t="s">
        <v>448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2:M6"/>
  <sheetViews>
    <sheetView tabSelected="1" workbookViewId="0">
      <selection activeCell="D4" sqref="D4:F4"/>
    </sheetView>
  </sheetViews>
  <sheetFormatPr baseColWidth="10" defaultColWidth="10.85546875" defaultRowHeight="15" x14ac:dyDescent="0.25"/>
  <sheetData>
    <row r="2" spans="1:13" ht="15.75" customHeight="1" x14ac:dyDescent="0.25">
      <c r="A2" s="111"/>
      <c r="B2" s="111"/>
      <c r="C2" s="111"/>
      <c r="D2" s="112" t="s">
        <v>550</v>
      </c>
      <c r="E2" s="112"/>
      <c r="F2" s="112"/>
      <c r="G2" s="112"/>
      <c r="H2" s="112"/>
      <c r="I2" s="112"/>
      <c r="J2" s="112"/>
      <c r="K2" s="112"/>
      <c r="L2" s="112"/>
      <c r="M2" s="112"/>
    </row>
    <row r="3" spans="1:13" ht="15.75" customHeight="1" x14ac:dyDescent="0.25">
      <c r="A3" s="111"/>
      <c r="B3" s="111"/>
      <c r="C3" s="111"/>
      <c r="D3" s="113" t="s">
        <v>551</v>
      </c>
      <c r="E3" s="113"/>
      <c r="F3" s="113"/>
      <c r="G3" s="113"/>
      <c r="H3" s="113"/>
      <c r="I3" s="113"/>
      <c r="J3" s="113"/>
      <c r="K3" s="113"/>
      <c r="L3" s="113"/>
      <c r="M3" s="113"/>
    </row>
    <row r="4" spans="1:13" ht="54" customHeight="1" x14ac:dyDescent="0.25">
      <c r="A4" s="111"/>
      <c r="B4" s="111"/>
      <c r="C4" s="111"/>
      <c r="D4" s="111" t="s">
        <v>552</v>
      </c>
      <c r="E4" s="111"/>
      <c r="F4" s="111"/>
      <c r="G4" s="111" t="s">
        <v>553</v>
      </c>
      <c r="H4" s="111"/>
      <c r="I4" s="111"/>
      <c r="J4" s="111" t="s">
        <v>554</v>
      </c>
      <c r="K4" s="111"/>
      <c r="L4" s="111"/>
      <c r="M4" s="111"/>
    </row>
    <row r="5" spans="1:13" ht="15.75" customHeight="1" x14ac:dyDescent="0.25"/>
    <row r="6" spans="1:13" ht="15.75" customHeight="1" x14ac:dyDescent="0.25"/>
  </sheetData>
  <sheetProtection algorithmName="SHA-512" hashValue="nDf5/mHdAR5FVZ4GW5NFAtG/GooC/D33i7MkXqW0kWtulqFoz+SvLN7zT9mZ0u1GXsdeREXM8n/5DR2xp7TesQ==" saltValue="JXjPBPicsFUjoZ5FRLSrKg==" spinCount="100000" sheet="1" objects="1" scenarios="1"/>
  <mergeCells count="6">
    <mergeCell ref="J4:M4"/>
    <mergeCell ref="G4:I4"/>
    <mergeCell ref="D4:F4"/>
    <mergeCell ref="A2:C4"/>
    <mergeCell ref="D2:M2"/>
    <mergeCell ref="D3:M3"/>
  </mergeCells>
  <pageMargins left="0.70866141732283472" right="0.70866141732283472" top="0.74803149606299213" bottom="0.74803149606299213" header="0.31496062992125984" footer="0.31496062992125984"/>
  <pageSetup paperSize="9" orientation="landscape" r:id="rId1"/>
  <headerFooter>
    <oddFooter xml:space="preserve">&amp;RPágina: &amp;P de &amp;N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F9:AB33"/>
  <sheetViews>
    <sheetView showGridLines="0" zoomScale="55" zoomScaleNormal="55" workbookViewId="0">
      <selection activeCell="J22" sqref="J22:O22"/>
    </sheetView>
  </sheetViews>
  <sheetFormatPr baseColWidth="10" defaultColWidth="9.140625" defaultRowHeight="15" x14ac:dyDescent="0.25"/>
  <cols>
    <col min="1" max="8" width="9.140625" style="91"/>
    <col min="9" max="9" width="12.140625" style="91" customWidth="1"/>
    <col min="10" max="14" width="9.140625" style="91"/>
    <col min="15" max="15" width="21" style="91" customWidth="1"/>
    <col min="16" max="22" width="9.140625" style="91"/>
    <col min="23" max="23" width="13" style="91" customWidth="1"/>
    <col min="24" max="16384" width="9.140625" style="91"/>
  </cols>
  <sheetData>
    <row r="9" spans="10:23" ht="21" x14ac:dyDescent="0.25">
      <c r="J9" s="90"/>
      <c r="K9" s="90"/>
      <c r="L9" s="90"/>
      <c r="M9" s="90"/>
      <c r="N9" s="90"/>
      <c r="O9" s="90"/>
      <c r="P9" s="90"/>
      <c r="Q9" s="90"/>
      <c r="R9" s="90"/>
      <c r="S9" s="90"/>
      <c r="T9" s="90"/>
      <c r="U9" s="90"/>
      <c r="V9" s="90"/>
      <c r="W9" s="90"/>
    </row>
    <row r="10" spans="10:23" ht="15" customHeight="1" x14ac:dyDescent="0.25">
      <c r="J10" s="123" t="s">
        <v>561</v>
      </c>
      <c r="K10" s="123"/>
      <c r="L10" s="123"/>
      <c r="M10" s="123"/>
      <c r="N10" s="123"/>
      <c r="O10" s="123"/>
      <c r="P10" s="123"/>
      <c r="Q10" s="123"/>
      <c r="R10" s="123"/>
      <c r="S10" s="123"/>
      <c r="T10" s="123"/>
      <c r="U10" s="123"/>
      <c r="V10" s="123"/>
      <c r="W10" s="123"/>
    </row>
    <row r="11" spans="10:23" ht="26.25" customHeight="1" x14ac:dyDescent="0.25">
      <c r="J11" s="123"/>
      <c r="K11" s="123"/>
      <c r="L11" s="123"/>
      <c r="M11" s="123"/>
      <c r="N11" s="123"/>
      <c r="O11" s="123"/>
      <c r="P11" s="123"/>
      <c r="Q11" s="123"/>
      <c r="R11" s="123"/>
      <c r="S11" s="123"/>
      <c r="T11" s="123"/>
      <c r="U11" s="123"/>
      <c r="V11" s="123"/>
      <c r="W11" s="123"/>
    </row>
    <row r="12" spans="10:23" x14ac:dyDescent="0.25">
      <c r="J12" s="124" t="s">
        <v>507</v>
      </c>
      <c r="K12" s="124"/>
      <c r="L12" s="124"/>
      <c r="M12" s="124"/>
      <c r="N12" s="124"/>
      <c r="O12" s="124"/>
      <c r="P12" s="124"/>
      <c r="Q12" s="124"/>
      <c r="R12" s="124"/>
      <c r="S12" s="124"/>
      <c r="T12" s="124"/>
      <c r="U12" s="124"/>
      <c r="V12" s="124"/>
      <c r="W12" s="124"/>
    </row>
    <row r="13" spans="10:23" x14ac:dyDescent="0.25">
      <c r="J13" s="124"/>
      <c r="K13" s="124"/>
      <c r="L13" s="124"/>
      <c r="M13" s="124"/>
      <c r="N13" s="124"/>
      <c r="O13" s="124"/>
      <c r="P13" s="124"/>
      <c r="Q13" s="124"/>
      <c r="R13" s="124"/>
      <c r="S13" s="124"/>
      <c r="T13" s="124"/>
      <c r="U13" s="124"/>
      <c r="V13" s="124"/>
      <c r="W13" s="124"/>
    </row>
    <row r="20" spans="6:28" ht="15.75" thickBot="1" x14ac:dyDescent="0.3"/>
    <row r="21" spans="6:28" ht="27.95" customHeight="1" thickBot="1" x14ac:dyDescent="0.3">
      <c r="F21" s="92"/>
      <c r="G21" s="93"/>
      <c r="H21" s="93"/>
      <c r="I21" s="93"/>
      <c r="J21" s="93"/>
      <c r="K21" s="93"/>
      <c r="L21" s="93"/>
      <c r="M21" s="93"/>
      <c r="N21" s="93"/>
      <c r="O21" s="93"/>
      <c r="P21" s="93"/>
      <c r="Q21" s="93"/>
      <c r="R21" s="93"/>
      <c r="S21" s="93"/>
      <c r="T21" s="93"/>
      <c r="U21" s="93"/>
      <c r="V21" s="93"/>
      <c r="W21" s="93"/>
      <c r="X21" s="93"/>
      <c r="Y21" s="93"/>
      <c r="Z21" s="93"/>
      <c r="AA21" s="93"/>
      <c r="AB21" s="94"/>
    </row>
    <row r="22" spans="6:28" ht="53.25" customHeight="1" thickBot="1" x14ac:dyDescent="0.3">
      <c r="F22" s="117" t="s">
        <v>563</v>
      </c>
      <c r="G22" s="118"/>
      <c r="H22" s="118"/>
      <c r="I22" s="119"/>
      <c r="J22" s="114"/>
      <c r="K22" s="115"/>
      <c r="L22" s="115"/>
      <c r="M22" s="115"/>
      <c r="N22" s="115"/>
      <c r="O22" s="116"/>
      <c r="P22" s="101"/>
      <c r="Q22" s="118" t="s">
        <v>564</v>
      </c>
      <c r="R22" s="118"/>
      <c r="S22" s="118"/>
      <c r="T22" s="118"/>
      <c r="U22" s="119"/>
      <c r="V22" s="125"/>
      <c r="W22" s="126"/>
      <c r="X22" s="126"/>
      <c r="Y22" s="126"/>
      <c r="Z22" s="126"/>
      <c r="AA22" s="127"/>
      <c r="AB22" s="95"/>
    </row>
    <row r="23" spans="6:28" ht="27.95" customHeight="1" x14ac:dyDescent="0.25">
      <c r="F23" s="96"/>
      <c r="G23" s="101"/>
      <c r="H23" s="101"/>
      <c r="I23" s="101"/>
      <c r="J23" s="101"/>
      <c r="K23" s="101"/>
      <c r="L23" s="101"/>
      <c r="M23" s="101"/>
      <c r="N23" s="101"/>
      <c r="O23" s="101"/>
      <c r="P23" s="101"/>
      <c r="Q23" s="102"/>
      <c r="R23" s="101"/>
      <c r="S23" s="101"/>
      <c r="T23" s="101"/>
      <c r="U23" s="101"/>
      <c r="V23" s="101"/>
      <c r="W23" s="101"/>
      <c r="X23" s="101"/>
      <c r="Y23" s="101"/>
      <c r="Z23" s="101"/>
      <c r="AA23" s="101"/>
      <c r="AB23" s="95"/>
    </row>
    <row r="24" spans="6:28" ht="27.95" customHeight="1" thickBot="1" x14ac:dyDescent="0.3">
      <c r="F24" s="96"/>
      <c r="G24" s="101"/>
      <c r="H24" s="101"/>
      <c r="I24" s="101"/>
      <c r="J24" s="101"/>
      <c r="K24" s="101"/>
      <c r="L24" s="101"/>
      <c r="M24" s="101"/>
      <c r="N24" s="101"/>
      <c r="O24" s="101"/>
      <c r="P24" s="101"/>
      <c r="Q24" s="102"/>
      <c r="R24" s="101"/>
      <c r="S24" s="101"/>
      <c r="T24" s="101"/>
      <c r="U24" s="101"/>
      <c r="V24" s="101"/>
      <c r="W24" s="101"/>
      <c r="X24" s="101"/>
      <c r="Y24" s="101"/>
      <c r="Z24" s="101"/>
      <c r="AA24" s="101"/>
      <c r="AB24" s="95"/>
    </row>
    <row r="25" spans="6:28" ht="53.25" customHeight="1" thickBot="1" x14ac:dyDescent="0.3">
      <c r="F25" s="117" t="s">
        <v>571</v>
      </c>
      <c r="G25" s="118"/>
      <c r="H25" s="118"/>
      <c r="I25" s="118"/>
      <c r="J25" s="114"/>
      <c r="K25" s="115"/>
      <c r="L25" s="115"/>
      <c r="M25" s="115"/>
      <c r="N25" s="115"/>
      <c r="O25" s="116"/>
      <c r="P25" s="101"/>
      <c r="Q25" s="118" t="s">
        <v>572</v>
      </c>
      <c r="R25" s="118"/>
      <c r="S25" s="118"/>
      <c r="T25" s="118"/>
      <c r="U25" s="119"/>
      <c r="V25" s="114"/>
      <c r="W25" s="115"/>
      <c r="X25" s="115"/>
      <c r="Y25" s="115"/>
      <c r="Z25" s="115"/>
      <c r="AA25" s="116"/>
      <c r="AB25" s="95"/>
    </row>
    <row r="26" spans="6:28" ht="27.95" customHeight="1" x14ac:dyDescent="0.25">
      <c r="F26" s="96"/>
      <c r="G26" s="101"/>
      <c r="H26" s="101"/>
      <c r="I26" s="101"/>
      <c r="J26" s="101"/>
      <c r="K26" s="101"/>
      <c r="L26" s="101"/>
      <c r="M26" s="101"/>
      <c r="N26" s="101"/>
      <c r="O26" s="101"/>
      <c r="P26" s="101"/>
      <c r="Q26" s="101"/>
      <c r="R26" s="101"/>
      <c r="S26" s="101"/>
      <c r="T26" s="101"/>
      <c r="U26" s="101"/>
      <c r="V26" s="129" t="s">
        <v>565</v>
      </c>
      <c r="W26" s="129"/>
      <c r="X26" s="129"/>
      <c r="Y26" s="129"/>
      <c r="Z26" s="101"/>
      <c r="AA26" s="101"/>
      <c r="AB26" s="95"/>
    </row>
    <row r="27" spans="6:28" ht="27.95" customHeight="1" thickBot="1" x14ac:dyDescent="0.3">
      <c r="F27" s="96"/>
      <c r="G27" s="101"/>
      <c r="H27" s="101"/>
      <c r="I27" s="101"/>
      <c r="J27" s="101"/>
      <c r="K27" s="101"/>
      <c r="L27" s="101"/>
      <c r="M27" s="101"/>
      <c r="N27" s="101"/>
      <c r="O27" s="101"/>
      <c r="P27" s="101"/>
      <c r="Q27" s="101"/>
      <c r="R27" s="101"/>
      <c r="S27" s="101"/>
      <c r="T27" s="101"/>
      <c r="U27" s="101"/>
      <c r="V27" s="101"/>
      <c r="W27" s="101"/>
      <c r="X27" s="101"/>
      <c r="Y27" s="101"/>
      <c r="Z27" s="101"/>
      <c r="AA27" s="101"/>
      <c r="AB27" s="95"/>
    </row>
    <row r="28" spans="6:28" ht="53.25" customHeight="1" thickBot="1" x14ac:dyDescent="0.3">
      <c r="F28" s="117" t="s">
        <v>574</v>
      </c>
      <c r="G28" s="118"/>
      <c r="H28" s="118"/>
      <c r="I28" s="118"/>
      <c r="J28" s="114"/>
      <c r="K28" s="115"/>
      <c r="L28" s="115"/>
      <c r="M28" s="115"/>
      <c r="N28" s="115"/>
      <c r="O28" s="116"/>
      <c r="P28" s="101"/>
      <c r="Q28" s="118" t="s">
        <v>573</v>
      </c>
      <c r="R28" s="118"/>
      <c r="S28" s="118"/>
      <c r="T28" s="118"/>
      <c r="U28" s="119"/>
      <c r="V28" s="114"/>
      <c r="W28" s="115"/>
      <c r="X28" s="115"/>
      <c r="Y28" s="115"/>
      <c r="Z28" s="115"/>
      <c r="AA28" s="116"/>
      <c r="AB28" s="95"/>
    </row>
    <row r="29" spans="6:28" ht="27.95" customHeight="1" x14ac:dyDescent="0.25">
      <c r="F29" s="97"/>
      <c r="G29" s="101"/>
      <c r="H29" s="101"/>
      <c r="I29" s="101"/>
      <c r="J29" s="101"/>
      <c r="K29" s="101"/>
      <c r="L29" s="101"/>
      <c r="M29" s="101"/>
      <c r="N29" s="101"/>
      <c r="O29" s="101"/>
      <c r="P29" s="101"/>
      <c r="Q29" s="101"/>
      <c r="R29" s="101"/>
      <c r="S29" s="101"/>
      <c r="T29" s="101"/>
      <c r="U29" s="101"/>
      <c r="V29" s="101"/>
      <c r="W29" s="101"/>
      <c r="X29" s="101"/>
      <c r="Y29" s="101"/>
      <c r="Z29" s="101"/>
      <c r="AA29" s="101"/>
      <c r="AB29" s="95"/>
    </row>
    <row r="30" spans="6:28" ht="27.95" customHeight="1" thickBot="1" x14ac:dyDescent="0.3">
      <c r="F30" s="97"/>
      <c r="G30" s="101"/>
      <c r="H30" s="101"/>
      <c r="I30" s="101"/>
      <c r="J30" s="101"/>
      <c r="K30" s="101"/>
      <c r="L30" s="101"/>
      <c r="M30" s="101"/>
      <c r="N30" s="101"/>
      <c r="O30" s="101"/>
      <c r="P30" s="101"/>
      <c r="Q30" s="102"/>
      <c r="R30" s="101"/>
      <c r="S30" s="101"/>
      <c r="T30" s="101"/>
      <c r="U30" s="101"/>
      <c r="V30" s="101"/>
      <c r="W30" s="101"/>
      <c r="X30" s="101"/>
      <c r="Y30" s="101"/>
      <c r="Z30" s="101"/>
      <c r="AA30" s="101"/>
      <c r="AB30" s="95"/>
    </row>
    <row r="31" spans="6:28" ht="53.25" customHeight="1" thickBot="1" x14ac:dyDescent="0.3">
      <c r="F31" s="117" t="s">
        <v>253</v>
      </c>
      <c r="G31" s="118"/>
      <c r="H31" s="118"/>
      <c r="I31" s="119"/>
      <c r="J31" s="120"/>
      <c r="K31" s="121"/>
      <c r="L31" s="121"/>
      <c r="M31" s="121"/>
      <c r="N31" s="121"/>
      <c r="O31" s="122"/>
      <c r="P31" s="101"/>
      <c r="Q31" s="118" t="s">
        <v>254</v>
      </c>
      <c r="R31" s="118"/>
      <c r="S31" s="118"/>
      <c r="T31" s="118"/>
      <c r="U31" s="118"/>
      <c r="V31" s="114"/>
      <c r="W31" s="115"/>
      <c r="X31" s="115"/>
      <c r="Y31" s="115"/>
      <c r="Z31" s="115"/>
      <c r="AA31" s="116"/>
      <c r="AB31" s="95"/>
    </row>
    <row r="32" spans="6:28" ht="27.95" customHeight="1" x14ac:dyDescent="0.25">
      <c r="F32" s="97"/>
      <c r="G32" s="101"/>
      <c r="H32" s="101"/>
      <c r="I32" s="101"/>
      <c r="J32" s="101"/>
      <c r="K32" s="101"/>
      <c r="L32" s="101"/>
      <c r="M32" s="101"/>
      <c r="N32" s="101"/>
      <c r="O32" s="101"/>
      <c r="P32" s="101"/>
      <c r="Q32" s="102"/>
      <c r="R32" s="101"/>
      <c r="S32" s="101"/>
      <c r="T32" s="101"/>
      <c r="U32" s="101"/>
      <c r="V32" s="128" t="s">
        <v>565</v>
      </c>
      <c r="W32" s="128"/>
      <c r="X32" s="128"/>
      <c r="Y32" s="128"/>
      <c r="Z32" s="103"/>
      <c r="AA32" s="103"/>
      <c r="AB32" s="95"/>
    </row>
    <row r="33" spans="6:28" ht="27.95" customHeight="1" thickBot="1" x14ac:dyDescent="0.3">
      <c r="F33" s="98"/>
      <c r="G33" s="99"/>
      <c r="H33" s="99"/>
      <c r="I33" s="99"/>
      <c r="J33" s="99"/>
      <c r="K33" s="99"/>
      <c r="L33" s="99"/>
      <c r="M33" s="99"/>
      <c r="N33" s="99"/>
      <c r="O33" s="99"/>
      <c r="P33" s="99"/>
      <c r="Q33" s="99"/>
      <c r="R33" s="99"/>
      <c r="S33" s="99"/>
      <c r="T33" s="99"/>
      <c r="U33" s="99"/>
      <c r="V33" s="99"/>
      <c r="W33" s="99"/>
      <c r="X33" s="99"/>
      <c r="Y33" s="99"/>
      <c r="Z33" s="99"/>
      <c r="AA33" s="99"/>
      <c r="AB33" s="100"/>
    </row>
  </sheetData>
  <sheetProtection algorithmName="SHA-512" hashValue="lsz2UM3PVBgXBIx9nFz1Ewxr2AK1vBigRLxYkqka1AB8gJGVzECxjLom/ANyKRxHiqUBgqaBOP9lwwd2myuP+Q==" saltValue="zLzCRK3ao/5g9A42hvZYFA==" spinCount="100000" sheet="1" selectLockedCells="1"/>
  <mergeCells count="20">
    <mergeCell ref="V32:Y32"/>
    <mergeCell ref="V26:Y26"/>
    <mergeCell ref="F22:I22"/>
    <mergeCell ref="F31:I31"/>
    <mergeCell ref="Q31:U31"/>
    <mergeCell ref="F25:I25"/>
    <mergeCell ref="J10:W11"/>
    <mergeCell ref="J12:W13"/>
    <mergeCell ref="J22:O22"/>
    <mergeCell ref="J25:O25"/>
    <mergeCell ref="V25:AA25"/>
    <mergeCell ref="V22:AA22"/>
    <mergeCell ref="Q22:U22"/>
    <mergeCell ref="V31:AA31"/>
    <mergeCell ref="F28:I28"/>
    <mergeCell ref="Q25:U25"/>
    <mergeCell ref="V28:AA28"/>
    <mergeCell ref="Q28:U28"/>
    <mergeCell ref="J31:O31"/>
    <mergeCell ref="J28:O28"/>
  </mergeCells>
  <pageMargins left="0.70866141732283472" right="0.70866141732283472" top="0.74803149606299213" bottom="0.74803149606299213" header="0.31496062992125984" footer="0.31496062992125984"/>
  <pageSetup scale="38" orientation="landscape" horizontalDpi="1200" verticalDpi="12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OJO: Selecciones una opción de la lista de valores." xr:uid="{8E69C097-76DE-43E3-81EF-AC378272FAFD}">
          <x14:formula1>
            <xm:f>Hoja1!$A$13:$A$17</xm:f>
          </x14:formula1>
          <xm:sqref>J31:O31</xm:sqref>
        </x14:dataValidation>
        <x14:dataValidation type="list" allowBlank="1" showInputMessage="1" showErrorMessage="1" error="OJO: Seleccione una opción de la lista de valores." xr:uid="{9C88D513-4684-4910-9FF8-9637BC521BA5}">
          <x14:formula1>
            <xm:f>Hoja1!$A$20:$A$24</xm:f>
          </x14:formula1>
          <xm:sqref>V28:AA28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pageSetUpPr fitToPage="1"/>
  </sheetPr>
  <dimension ref="A1:S229"/>
  <sheetViews>
    <sheetView showGridLines="0" zoomScale="130" zoomScaleNormal="130" workbookViewId="0">
      <pane xSplit="1" ySplit="6" topLeftCell="C7" activePane="bottomRight" state="frozen"/>
      <selection activeCell="N7" sqref="N7"/>
      <selection pane="topRight" activeCell="N7" sqref="N7"/>
      <selection pane="bottomLeft" activeCell="N7" sqref="N7"/>
      <selection pane="bottomRight" activeCell="I7" sqref="I7"/>
    </sheetView>
  </sheetViews>
  <sheetFormatPr baseColWidth="10" defaultColWidth="9.140625" defaultRowHeight="15" x14ac:dyDescent="0.25"/>
  <cols>
    <col min="1" max="1" width="6" style="2" customWidth="1"/>
    <col min="2" max="2" width="2" style="2" hidden="1" customWidth="1"/>
    <col min="3" max="3" width="29.85546875" style="4" bestFit="1" customWidth="1"/>
    <col min="4" max="4" width="6.140625" style="4" hidden="1" customWidth="1"/>
    <col min="5" max="5" width="29" style="4" bestFit="1" customWidth="1"/>
    <col min="6" max="6" width="8.5703125" style="2" bestFit="1" customWidth="1"/>
    <col min="7" max="7" width="25.42578125" style="74" customWidth="1"/>
    <col min="8" max="8" width="58.42578125" style="3" customWidth="1"/>
    <col min="9" max="9" width="16.5703125" style="2" bestFit="1" customWidth="1"/>
    <col min="10" max="10" width="9.140625" style="2" hidden="1" customWidth="1"/>
    <col min="11" max="11" width="10.5703125" style="2" hidden="1" customWidth="1"/>
    <col min="12" max="12" width="14.85546875" style="2" hidden="1" customWidth="1"/>
    <col min="13" max="14" width="40.85546875" style="2" customWidth="1"/>
    <col min="15" max="15" width="93.140625" style="13" customWidth="1"/>
    <col min="16" max="19" width="65" style="10" customWidth="1"/>
    <col min="20" max="16384" width="9.140625" style="1"/>
  </cols>
  <sheetData>
    <row r="1" spans="1:19" customFormat="1" x14ac:dyDescent="0.25"/>
    <row r="2" spans="1:19" customFormat="1" ht="15.75" customHeight="1" x14ac:dyDescent="0.25">
      <c r="A2" s="111"/>
      <c r="B2" s="111"/>
      <c r="C2" s="111"/>
      <c r="D2" s="35"/>
      <c r="E2" s="130" t="s">
        <v>550</v>
      </c>
      <c r="F2" s="131"/>
      <c r="G2" s="131"/>
      <c r="H2" s="131"/>
      <c r="I2" s="131"/>
      <c r="J2" s="131"/>
      <c r="K2" s="131"/>
      <c r="L2" s="131"/>
      <c r="M2" s="132"/>
    </row>
    <row r="3" spans="1:19" customFormat="1" ht="15.75" customHeight="1" x14ac:dyDescent="0.25">
      <c r="A3" s="111"/>
      <c r="B3" s="111"/>
      <c r="C3" s="111"/>
      <c r="D3" s="35"/>
      <c r="E3" s="133" t="s">
        <v>551</v>
      </c>
      <c r="F3" s="134"/>
      <c r="G3" s="134"/>
      <c r="H3" s="134"/>
      <c r="I3" s="134"/>
      <c r="J3" s="134"/>
      <c r="K3" s="134"/>
      <c r="L3" s="134"/>
      <c r="M3" s="135"/>
    </row>
    <row r="4" spans="1:19" customFormat="1" ht="54" customHeight="1" thickBot="1" x14ac:dyDescent="0.3">
      <c r="A4" s="111"/>
      <c r="B4" s="111"/>
      <c r="C4" s="111"/>
      <c r="D4" s="111" t="s">
        <v>552</v>
      </c>
      <c r="E4" s="111"/>
      <c r="F4" s="111"/>
      <c r="G4" s="111" t="s">
        <v>553</v>
      </c>
      <c r="H4" s="111"/>
      <c r="I4" s="111" t="s">
        <v>554</v>
      </c>
      <c r="J4" s="111"/>
      <c r="K4" s="111"/>
      <c r="L4" s="111"/>
      <c r="M4" s="111"/>
    </row>
    <row r="5" spans="1:19" s="80" customFormat="1" ht="29.25" customHeight="1" thickBot="1" x14ac:dyDescent="0.3">
      <c r="A5" s="81"/>
      <c r="B5" s="82"/>
      <c r="C5" s="83" t="s">
        <v>558</v>
      </c>
      <c r="D5" s="84"/>
      <c r="E5" s="144" t="str">
        <f>Inicio!J22&amp;" / Id: "&amp;Inicio!V22</f>
        <v xml:space="preserve"> / Id: </v>
      </c>
      <c r="F5" s="144"/>
      <c r="G5" s="144"/>
      <c r="H5" s="145"/>
      <c r="I5" s="136" t="s">
        <v>446</v>
      </c>
      <c r="J5" s="137"/>
      <c r="K5" s="137"/>
      <c r="L5" s="137"/>
      <c r="M5" s="137"/>
      <c r="N5" s="138"/>
      <c r="O5" s="79" t="s">
        <v>437</v>
      </c>
      <c r="P5" s="142" t="s">
        <v>437</v>
      </c>
      <c r="Q5" s="142"/>
      <c r="R5" s="142"/>
      <c r="S5" s="142"/>
    </row>
    <row r="6" spans="1:19" ht="30" x14ac:dyDescent="0.25">
      <c r="A6" s="85" t="s">
        <v>23</v>
      </c>
      <c r="B6" s="86"/>
      <c r="C6" s="77" t="s">
        <v>0</v>
      </c>
      <c r="D6" s="77"/>
      <c r="E6" s="77" t="s">
        <v>1</v>
      </c>
      <c r="F6" s="78" t="s">
        <v>535</v>
      </c>
      <c r="G6" s="77" t="s">
        <v>534</v>
      </c>
      <c r="H6" s="77" t="s">
        <v>549</v>
      </c>
      <c r="I6" s="36" t="s">
        <v>259</v>
      </c>
      <c r="J6" s="44" t="s">
        <v>435</v>
      </c>
      <c r="K6" s="44" t="s">
        <v>436</v>
      </c>
      <c r="L6" s="44" t="s">
        <v>447</v>
      </c>
      <c r="M6" s="36" t="s">
        <v>257</v>
      </c>
      <c r="N6" s="36" t="s">
        <v>258</v>
      </c>
      <c r="O6" s="76" t="s">
        <v>438</v>
      </c>
      <c r="P6" s="37" t="s">
        <v>439</v>
      </c>
      <c r="Q6" s="37" t="s">
        <v>440</v>
      </c>
      <c r="R6" s="37" t="s">
        <v>441</v>
      </c>
      <c r="S6" s="37" t="s">
        <v>442</v>
      </c>
    </row>
    <row r="7" spans="1:19" ht="111" customHeight="1" x14ac:dyDescent="0.25">
      <c r="A7" s="34">
        <v>1</v>
      </c>
      <c r="B7" s="34">
        <v>1</v>
      </c>
      <c r="C7" s="35" t="s">
        <v>261</v>
      </c>
      <c r="D7" s="35" t="s">
        <v>536</v>
      </c>
      <c r="E7" s="35" t="s">
        <v>265</v>
      </c>
      <c r="F7" s="35" t="s">
        <v>460</v>
      </c>
      <c r="G7" s="73" t="s">
        <v>508</v>
      </c>
      <c r="H7" s="72" t="s">
        <v>276</v>
      </c>
      <c r="I7" s="38" t="s">
        <v>252</v>
      </c>
      <c r="J7" s="39">
        <v>2</v>
      </c>
      <c r="K7" s="39">
        <f>IF(I7="p",2.5*J7,IF(I7="S",(2.5+2.5)*J7,IF(I7="O",(2.5+2.5+3.5)*J7,IF(I7="E",(2.5+2.5+3.5+1.5)*J7,IF(I7="N/A",((-2.5-2.5-3.5-1.5)*J7),0)))))</f>
        <v>0</v>
      </c>
      <c r="L7" s="46">
        <f>IF(K7&gt;0,(100/L60)*K7)/100</f>
        <v>0</v>
      </c>
      <c r="M7" s="43"/>
      <c r="N7" s="43"/>
      <c r="O7" s="139" t="s">
        <v>317</v>
      </c>
      <c r="P7" s="141" t="s">
        <v>318</v>
      </c>
      <c r="Q7" s="141" t="s">
        <v>319</v>
      </c>
      <c r="R7" s="141" t="s">
        <v>320</v>
      </c>
      <c r="S7" s="141" t="s">
        <v>321</v>
      </c>
    </row>
    <row r="8" spans="1:19" ht="111" customHeight="1" x14ac:dyDescent="0.25">
      <c r="A8" s="34">
        <v>2</v>
      </c>
      <c r="B8" s="34">
        <v>1</v>
      </c>
      <c r="C8" s="35" t="s">
        <v>261</v>
      </c>
      <c r="D8" s="35" t="s">
        <v>536</v>
      </c>
      <c r="E8" s="35" t="s">
        <v>265</v>
      </c>
      <c r="F8" s="35" t="s">
        <v>461</v>
      </c>
      <c r="G8" s="73" t="s">
        <v>508</v>
      </c>
      <c r="H8" s="72" t="s">
        <v>277</v>
      </c>
      <c r="I8" s="38" t="s">
        <v>252</v>
      </c>
      <c r="J8" s="39">
        <v>1.5</v>
      </c>
      <c r="K8" s="39">
        <f t="shared" ref="K8:K53" si="0">IF(I8="p",2.5*J8,IF(I8="S",(2.5+2.5)*J8,IF(I8="O",(2.5+2.5+3.5)*J8,IF(I8="E",(2.5+2.5+3.5+1.5)*J8,IF(I8="N/A",((-2.5-2.5-3.5-1.5)*J8),0)))))</f>
        <v>0</v>
      </c>
      <c r="L8" s="46">
        <f>IF(K8&gt;0,(100/L60)*K8)/100</f>
        <v>0</v>
      </c>
      <c r="M8" s="43"/>
      <c r="N8" s="43"/>
      <c r="O8" s="139"/>
      <c r="P8" s="143"/>
      <c r="Q8" s="143"/>
      <c r="R8" s="143"/>
      <c r="S8" s="143"/>
    </row>
    <row r="9" spans="1:19" ht="50.25" customHeight="1" x14ac:dyDescent="0.25">
      <c r="A9" s="34">
        <v>3</v>
      </c>
      <c r="B9" s="34">
        <v>1</v>
      </c>
      <c r="C9" s="35" t="s">
        <v>261</v>
      </c>
      <c r="D9" s="35" t="s">
        <v>536</v>
      </c>
      <c r="E9" s="35" t="s">
        <v>265</v>
      </c>
      <c r="F9" s="35" t="s">
        <v>462</v>
      </c>
      <c r="G9" s="73" t="s">
        <v>508</v>
      </c>
      <c r="H9" s="72" t="s">
        <v>278</v>
      </c>
      <c r="I9" s="38" t="s">
        <v>252</v>
      </c>
      <c r="J9" s="39">
        <v>1</v>
      </c>
      <c r="K9" s="39">
        <f t="shared" si="0"/>
        <v>0</v>
      </c>
      <c r="L9" s="46">
        <f>IF(K9&gt;0,(100/L60)*K9)/100</f>
        <v>0</v>
      </c>
      <c r="M9" s="43"/>
      <c r="N9" s="43"/>
      <c r="O9" s="139"/>
      <c r="P9" s="143"/>
      <c r="Q9" s="143"/>
      <c r="R9" s="143"/>
      <c r="S9" s="143"/>
    </row>
    <row r="10" spans="1:19" ht="72.75" customHeight="1" x14ac:dyDescent="0.25">
      <c r="A10" s="34">
        <v>4</v>
      </c>
      <c r="B10" s="34">
        <v>1</v>
      </c>
      <c r="C10" s="35" t="s">
        <v>261</v>
      </c>
      <c r="D10" s="35" t="s">
        <v>536</v>
      </c>
      <c r="E10" s="35" t="s">
        <v>265</v>
      </c>
      <c r="F10" s="35" t="s">
        <v>463</v>
      </c>
      <c r="G10" s="73" t="s">
        <v>509</v>
      </c>
      <c r="H10" s="72" t="s">
        <v>279</v>
      </c>
      <c r="I10" s="38" t="s">
        <v>252</v>
      </c>
      <c r="J10" s="39">
        <v>2</v>
      </c>
      <c r="K10" s="39">
        <f t="shared" si="0"/>
        <v>0</v>
      </c>
      <c r="L10" s="46">
        <f>IF(K10&gt;0,(100/L60)*K10)/100</f>
        <v>0</v>
      </c>
      <c r="M10" s="43"/>
      <c r="N10" s="43"/>
      <c r="O10" s="139" t="s">
        <v>322</v>
      </c>
      <c r="P10" s="141" t="s">
        <v>323</v>
      </c>
      <c r="Q10" s="141" t="s">
        <v>324</v>
      </c>
      <c r="R10" s="141" t="s">
        <v>325</v>
      </c>
      <c r="S10" s="141" t="s">
        <v>326</v>
      </c>
    </row>
    <row r="11" spans="1:19" ht="72.75" customHeight="1" x14ac:dyDescent="0.25">
      <c r="A11" s="34">
        <v>5</v>
      </c>
      <c r="B11" s="34">
        <v>1</v>
      </c>
      <c r="C11" s="35" t="s">
        <v>261</v>
      </c>
      <c r="D11" s="35" t="s">
        <v>536</v>
      </c>
      <c r="E11" s="35" t="s">
        <v>265</v>
      </c>
      <c r="F11" s="35" t="s">
        <v>28</v>
      </c>
      <c r="G11" s="73" t="s">
        <v>509</v>
      </c>
      <c r="H11" s="72" t="s">
        <v>280</v>
      </c>
      <c r="I11" s="38" t="s">
        <v>252</v>
      </c>
      <c r="J11" s="39">
        <v>2</v>
      </c>
      <c r="K11" s="39">
        <f t="shared" si="0"/>
        <v>0</v>
      </c>
      <c r="L11" s="46">
        <f>IF(K11&gt;0,(100/L60)*K11)/100</f>
        <v>0</v>
      </c>
      <c r="M11" s="43"/>
      <c r="N11" s="43"/>
      <c r="O11" s="140"/>
      <c r="P11" s="143"/>
      <c r="Q11" s="143"/>
      <c r="R11" s="143"/>
      <c r="S11" s="143"/>
    </row>
    <row r="12" spans="1:19" ht="72.75" customHeight="1" x14ac:dyDescent="0.25">
      <c r="A12" s="34">
        <v>6</v>
      </c>
      <c r="B12" s="34">
        <v>1</v>
      </c>
      <c r="C12" s="35" t="s">
        <v>261</v>
      </c>
      <c r="D12" s="35" t="s">
        <v>536</v>
      </c>
      <c r="E12" s="35" t="s">
        <v>265</v>
      </c>
      <c r="F12" s="35" t="s">
        <v>464</v>
      </c>
      <c r="G12" s="73" t="s">
        <v>509</v>
      </c>
      <c r="H12" s="72" t="s">
        <v>281</v>
      </c>
      <c r="I12" s="38" t="s">
        <v>252</v>
      </c>
      <c r="J12" s="39">
        <v>2</v>
      </c>
      <c r="K12" s="39">
        <f t="shared" si="0"/>
        <v>0</v>
      </c>
      <c r="L12" s="46">
        <f>IF(K12&gt;0,(100/L60)*K12)/100</f>
        <v>0</v>
      </c>
      <c r="M12" s="43"/>
      <c r="N12" s="43"/>
      <c r="O12" s="140"/>
      <c r="P12" s="143"/>
      <c r="Q12" s="143"/>
      <c r="R12" s="143"/>
      <c r="S12" s="143"/>
    </row>
    <row r="13" spans="1:19" ht="72.75" customHeight="1" x14ac:dyDescent="0.25">
      <c r="A13" s="34">
        <v>7</v>
      </c>
      <c r="B13" s="34">
        <v>1</v>
      </c>
      <c r="C13" s="35" t="s">
        <v>261</v>
      </c>
      <c r="D13" s="35" t="s">
        <v>536</v>
      </c>
      <c r="E13" s="35" t="s">
        <v>265</v>
      </c>
      <c r="F13" s="35" t="s">
        <v>30</v>
      </c>
      <c r="G13" s="73" t="s">
        <v>509</v>
      </c>
      <c r="H13" s="72" t="s">
        <v>282</v>
      </c>
      <c r="I13" s="38" t="s">
        <v>252</v>
      </c>
      <c r="J13" s="39">
        <v>2</v>
      </c>
      <c r="K13" s="39">
        <f t="shared" si="0"/>
        <v>0</v>
      </c>
      <c r="L13" s="46">
        <f>IF(K13&gt;0,(100/L60)*K13)/100</f>
        <v>0</v>
      </c>
      <c r="M13" s="43"/>
      <c r="N13" s="43"/>
      <c r="O13" s="140"/>
      <c r="P13" s="143"/>
      <c r="Q13" s="143"/>
      <c r="R13" s="143"/>
      <c r="S13" s="143"/>
    </row>
    <row r="14" spans="1:19" ht="107.45" customHeight="1" x14ac:dyDescent="0.25">
      <c r="A14" s="34">
        <v>8</v>
      </c>
      <c r="B14" s="34">
        <v>1</v>
      </c>
      <c r="C14" s="35" t="s">
        <v>261</v>
      </c>
      <c r="D14" s="35" t="s">
        <v>537</v>
      </c>
      <c r="E14" s="35" t="s">
        <v>266</v>
      </c>
      <c r="F14" s="35" t="s">
        <v>42</v>
      </c>
      <c r="G14" s="73" t="s">
        <v>510</v>
      </c>
      <c r="H14" s="72" t="s">
        <v>283</v>
      </c>
      <c r="I14" s="38" t="s">
        <v>252</v>
      </c>
      <c r="J14" s="39">
        <v>2</v>
      </c>
      <c r="K14" s="39">
        <f t="shared" si="0"/>
        <v>0</v>
      </c>
      <c r="L14" s="46">
        <f>IF(K14&gt;0,(100/L60)*K14)/100</f>
        <v>0</v>
      </c>
      <c r="M14" s="43"/>
      <c r="N14" s="43"/>
      <c r="O14" s="139" t="s">
        <v>327</v>
      </c>
      <c r="P14" s="141" t="s">
        <v>328</v>
      </c>
      <c r="Q14" s="141" t="s">
        <v>329</v>
      </c>
      <c r="R14" s="141" t="s">
        <v>330</v>
      </c>
      <c r="S14" s="141" t="s">
        <v>331</v>
      </c>
    </row>
    <row r="15" spans="1:19" ht="57.75" customHeight="1" x14ac:dyDescent="0.25">
      <c r="A15" s="34">
        <v>9</v>
      </c>
      <c r="B15" s="34">
        <v>1</v>
      </c>
      <c r="C15" s="35" t="s">
        <v>261</v>
      </c>
      <c r="D15" s="35" t="s">
        <v>537</v>
      </c>
      <c r="E15" s="35" t="s">
        <v>266</v>
      </c>
      <c r="F15" s="35" t="s">
        <v>465</v>
      </c>
      <c r="G15" s="73" t="s">
        <v>510</v>
      </c>
      <c r="H15" s="72" t="s">
        <v>559</v>
      </c>
      <c r="I15" s="38" t="s">
        <v>252</v>
      </c>
      <c r="J15" s="39">
        <v>1.5</v>
      </c>
      <c r="K15" s="39">
        <f t="shared" si="0"/>
        <v>0</v>
      </c>
      <c r="L15" s="46">
        <f>IF(K15&gt;0,(100/L60)*K15)/100</f>
        <v>0</v>
      </c>
      <c r="M15" s="43"/>
      <c r="N15" s="43"/>
      <c r="O15" s="140"/>
      <c r="P15" s="141"/>
      <c r="Q15" s="141"/>
      <c r="R15" s="141"/>
      <c r="S15" s="141"/>
    </row>
    <row r="16" spans="1:19" ht="69.75" customHeight="1" x14ac:dyDescent="0.25">
      <c r="A16" s="34">
        <v>10</v>
      </c>
      <c r="B16" s="34">
        <v>1</v>
      </c>
      <c r="C16" s="35" t="s">
        <v>261</v>
      </c>
      <c r="D16" s="35" t="s">
        <v>537</v>
      </c>
      <c r="E16" s="35" t="s">
        <v>266</v>
      </c>
      <c r="F16" s="35" t="s">
        <v>466</v>
      </c>
      <c r="G16" s="73" t="s">
        <v>510</v>
      </c>
      <c r="H16" s="72" t="s">
        <v>284</v>
      </c>
      <c r="I16" s="38" t="s">
        <v>252</v>
      </c>
      <c r="J16" s="39">
        <v>2</v>
      </c>
      <c r="K16" s="39">
        <f t="shared" si="0"/>
        <v>0</v>
      </c>
      <c r="L16" s="46">
        <f>IF(K16&gt;0,(100/L60)*K16)/100</f>
        <v>0</v>
      </c>
      <c r="M16" s="43"/>
      <c r="N16" s="43"/>
      <c r="O16" s="139" t="s">
        <v>332</v>
      </c>
      <c r="P16" s="141" t="s">
        <v>333</v>
      </c>
      <c r="Q16" s="141" t="s">
        <v>334</v>
      </c>
      <c r="R16" s="141" t="s">
        <v>335</v>
      </c>
      <c r="S16" s="141" t="s">
        <v>336</v>
      </c>
    </row>
    <row r="17" spans="1:19" ht="69.75" customHeight="1" x14ac:dyDescent="0.25">
      <c r="A17" s="34">
        <v>11</v>
      </c>
      <c r="B17" s="34">
        <v>1</v>
      </c>
      <c r="C17" s="35" t="s">
        <v>261</v>
      </c>
      <c r="D17" s="35" t="s">
        <v>537</v>
      </c>
      <c r="E17" s="35" t="s">
        <v>266</v>
      </c>
      <c r="F17" s="35" t="s">
        <v>467</v>
      </c>
      <c r="G17" s="73" t="s">
        <v>510</v>
      </c>
      <c r="H17" s="72" t="s">
        <v>285</v>
      </c>
      <c r="I17" s="38" t="s">
        <v>252</v>
      </c>
      <c r="J17" s="39">
        <v>1.5</v>
      </c>
      <c r="K17" s="39">
        <f t="shared" si="0"/>
        <v>0</v>
      </c>
      <c r="L17" s="46">
        <f>IF(K17&gt;0,(100/L60)*K17)/100</f>
        <v>0</v>
      </c>
      <c r="M17" s="43"/>
      <c r="N17" s="43"/>
      <c r="O17" s="140"/>
      <c r="P17" s="141"/>
      <c r="Q17" s="141"/>
      <c r="R17" s="143"/>
      <c r="S17" s="143"/>
    </row>
    <row r="18" spans="1:19" ht="150.75" customHeight="1" x14ac:dyDescent="0.25">
      <c r="A18" s="34">
        <v>12</v>
      </c>
      <c r="B18" s="34">
        <v>2</v>
      </c>
      <c r="C18" s="35" t="s">
        <v>262</v>
      </c>
      <c r="D18" s="35" t="s">
        <v>538</v>
      </c>
      <c r="E18" s="35" t="s">
        <v>267</v>
      </c>
      <c r="F18" s="35" t="s">
        <v>468</v>
      </c>
      <c r="G18" s="73" t="s">
        <v>511</v>
      </c>
      <c r="H18" s="72" t="s">
        <v>286</v>
      </c>
      <c r="I18" s="38" t="s">
        <v>252</v>
      </c>
      <c r="J18" s="39">
        <v>2</v>
      </c>
      <c r="K18" s="39">
        <f t="shared" si="0"/>
        <v>0</v>
      </c>
      <c r="L18" s="46">
        <f>IF(K18&gt;0,(100/L60)*K18)/100</f>
        <v>0</v>
      </c>
      <c r="M18" s="43"/>
      <c r="N18" s="43"/>
      <c r="O18" s="71" t="s">
        <v>337</v>
      </c>
      <c r="P18" s="72" t="s">
        <v>338</v>
      </c>
      <c r="Q18" s="72" t="s">
        <v>339</v>
      </c>
      <c r="R18" s="72" t="s">
        <v>340</v>
      </c>
      <c r="S18" s="72" t="s">
        <v>341</v>
      </c>
    </row>
    <row r="19" spans="1:19" ht="72.75" customHeight="1" x14ac:dyDescent="0.25">
      <c r="A19" s="34">
        <v>13</v>
      </c>
      <c r="B19" s="34">
        <v>2</v>
      </c>
      <c r="C19" s="35" t="s">
        <v>262</v>
      </c>
      <c r="D19" s="35" t="s">
        <v>538</v>
      </c>
      <c r="E19" s="35" t="s">
        <v>267</v>
      </c>
      <c r="F19" s="35" t="s">
        <v>469</v>
      </c>
      <c r="G19" s="73" t="s">
        <v>512</v>
      </c>
      <c r="H19" s="72" t="s">
        <v>287</v>
      </c>
      <c r="I19" s="38" t="s">
        <v>252</v>
      </c>
      <c r="J19" s="39">
        <v>2</v>
      </c>
      <c r="K19" s="39">
        <f t="shared" si="0"/>
        <v>0</v>
      </c>
      <c r="L19" s="46">
        <f>IF(K19&gt;0,(100/L60)*K19)/100</f>
        <v>0</v>
      </c>
      <c r="M19" s="43"/>
      <c r="N19" s="43"/>
      <c r="O19" s="139" t="s">
        <v>342</v>
      </c>
      <c r="P19" s="141" t="s">
        <v>343</v>
      </c>
      <c r="Q19" s="141" t="s">
        <v>344</v>
      </c>
      <c r="R19" s="141" t="s">
        <v>345</v>
      </c>
      <c r="S19" s="141" t="s">
        <v>346</v>
      </c>
    </row>
    <row r="20" spans="1:19" ht="72.75" customHeight="1" x14ac:dyDescent="0.25">
      <c r="A20" s="34">
        <v>14</v>
      </c>
      <c r="B20" s="34">
        <v>2</v>
      </c>
      <c r="C20" s="35" t="s">
        <v>262</v>
      </c>
      <c r="D20" s="35" t="s">
        <v>538</v>
      </c>
      <c r="E20" s="35" t="s">
        <v>267</v>
      </c>
      <c r="F20" s="35" t="s">
        <v>470</v>
      </c>
      <c r="G20" s="73" t="s">
        <v>511</v>
      </c>
      <c r="H20" s="72" t="s">
        <v>288</v>
      </c>
      <c r="I20" s="38" t="s">
        <v>252</v>
      </c>
      <c r="J20" s="39">
        <v>1.5</v>
      </c>
      <c r="K20" s="39">
        <f t="shared" si="0"/>
        <v>0</v>
      </c>
      <c r="L20" s="46">
        <f>IF(K20&gt;0,(100/L60)*K20)/100</f>
        <v>0</v>
      </c>
      <c r="M20" s="43"/>
      <c r="N20" s="43"/>
      <c r="O20" s="140"/>
      <c r="P20" s="141"/>
      <c r="Q20" s="143"/>
      <c r="R20" s="141"/>
      <c r="S20" s="141"/>
    </row>
    <row r="21" spans="1:19" ht="87.95" customHeight="1" x14ac:dyDescent="0.25">
      <c r="A21" s="34">
        <v>15</v>
      </c>
      <c r="B21" s="34">
        <v>2</v>
      </c>
      <c r="C21" s="35" t="s">
        <v>262</v>
      </c>
      <c r="D21" s="35" t="s">
        <v>538</v>
      </c>
      <c r="E21" s="35" t="s">
        <v>267</v>
      </c>
      <c r="F21" s="35" t="s">
        <v>471</v>
      </c>
      <c r="G21" s="73" t="s">
        <v>511</v>
      </c>
      <c r="H21" s="72" t="s">
        <v>289</v>
      </c>
      <c r="I21" s="38" t="s">
        <v>252</v>
      </c>
      <c r="J21" s="39">
        <v>1.5</v>
      </c>
      <c r="K21" s="39">
        <f t="shared" si="0"/>
        <v>0</v>
      </c>
      <c r="L21" s="46">
        <f>IF(K21&gt;0,(100/L60)*K21)/100</f>
        <v>0</v>
      </c>
      <c r="M21" s="43"/>
      <c r="N21" s="43"/>
      <c r="O21" s="139" t="s">
        <v>347</v>
      </c>
      <c r="P21" s="141" t="s">
        <v>348</v>
      </c>
      <c r="Q21" s="141" t="s">
        <v>349</v>
      </c>
      <c r="R21" s="141" t="s">
        <v>350</v>
      </c>
      <c r="S21" s="141" t="s">
        <v>351</v>
      </c>
    </row>
    <row r="22" spans="1:19" ht="45" x14ac:dyDescent="0.25">
      <c r="A22" s="34">
        <v>16</v>
      </c>
      <c r="B22" s="34">
        <v>2</v>
      </c>
      <c r="C22" s="35" t="s">
        <v>262</v>
      </c>
      <c r="D22" s="35" t="s">
        <v>538</v>
      </c>
      <c r="E22" s="35" t="s">
        <v>267</v>
      </c>
      <c r="F22" s="35" t="s">
        <v>472</v>
      </c>
      <c r="G22" s="73" t="s">
        <v>511</v>
      </c>
      <c r="H22" s="72" t="s">
        <v>290</v>
      </c>
      <c r="I22" s="38" t="s">
        <v>252</v>
      </c>
      <c r="J22" s="39">
        <v>1.5</v>
      </c>
      <c r="K22" s="39">
        <f t="shared" si="0"/>
        <v>0</v>
      </c>
      <c r="L22" s="46">
        <f>IF(K22&gt;0,(100/L60)*K22)/100</f>
        <v>0</v>
      </c>
      <c r="M22" s="43"/>
      <c r="N22" s="43"/>
      <c r="O22" s="140"/>
      <c r="P22" s="141"/>
      <c r="Q22" s="141"/>
      <c r="R22" s="141"/>
      <c r="S22" s="141"/>
    </row>
    <row r="23" spans="1:19" ht="60" x14ac:dyDescent="0.25">
      <c r="A23" s="34">
        <v>17</v>
      </c>
      <c r="B23" s="34">
        <v>2</v>
      </c>
      <c r="C23" s="35" t="s">
        <v>262</v>
      </c>
      <c r="D23" s="35" t="s">
        <v>538</v>
      </c>
      <c r="E23" s="35" t="s">
        <v>267</v>
      </c>
      <c r="F23" s="35" t="s">
        <v>473</v>
      </c>
      <c r="G23" s="73" t="s">
        <v>511</v>
      </c>
      <c r="H23" s="72" t="s">
        <v>502</v>
      </c>
      <c r="I23" s="38" t="s">
        <v>252</v>
      </c>
      <c r="J23" s="39">
        <v>1.5</v>
      </c>
      <c r="K23" s="39">
        <f t="shared" si="0"/>
        <v>0</v>
      </c>
      <c r="L23" s="46">
        <f>IF(K23&gt;0,(100/L60)*K23)/100</f>
        <v>0</v>
      </c>
      <c r="M23" s="43"/>
      <c r="N23" s="43"/>
      <c r="O23" s="140"/>
      <c r="P23" s="141"/>
      <c r="Q23" s="141"/>
      <c r="R23" s="141"/>
      <c r="S23" s="141"/>
    </row>
    <row r="24" spans="1:19" ht="164.25" customHeight="1" x14ac:dyDescent="0.25">
      <c r="A24" s="34">
        <v>18</v>
      </c>
      <c r="B24" s="34">
        <v>2</v>
      </c>
      <c r="C24" s="35" t="s">
        <v>262</v>
      </c>
      <c r="D24" s="35" t="s">
        <v>538</v>
      </c>
      <c r="E24" s="35" t="s">
        <v>267</v>
      </c>
      <c r="F24" s="35" t="s">
        <v>474</v>
      </c>
      <c r="G24" s="73" t="s">
        <v>512</v>
      </c>
      <c r="H24" s="72" t="s">
        <v>503</v>
      </c>
      <c r="I24" s="38" t="s">
        <v>252</v>
      </c>
      <c r="J24" s="39">
        <v>2</v>
      </c>
      <c r="K24" s="39">
        <f t="shared" si="0"/>
        <v>0</v>
      </c>
      <c r="L24" s="46">
        <f>IF(K24&gt;0,(100/L60)*K24)/100</f>
        <v>0</v>
      </c>
      <c r="M24" s="43"/>
      <c r="N24" s="43"/>
      <c r="O24" s="71" t="s">
        <v>352</v>
      </c>
      <c r="P24" s="72" t="s">
        <v>353</v>
      </c>
      <c r="Q24" s="72" t="s">
        <v>354</v>
      </c>
      <c r="R24" s="72" t="s">
        <v>355</v>
      </c>
      <c r="S24" s="72" t="s">
        <v>356</v>
      </c>
    </row>
    <row r="25" spans="1:19" ht="117.75" customHeight="1" x14ac:dyDescent="0.25">
      <c r="A25" s="34">
        <v>19</v>
      </c>
      <c r="B25" s="34">
        <v>2</v>
      </c>
      <c r="C25" s="35" t="s">
        <v>262</v>
      </c>
      <c r="D25" s="35" t="s">
        <v>539</v>
      </c>
      <c r="E25" s="35" t="s">
        <v>268</v>
      </c>
      <c r="F25" s="35" t="s">
        <v>475</v>
      </c>
      <c r="G25" s="73" t="s">
        <v>513</v>
      </c>
      <c r="H25" s="72" t="s">
        <v>291</v>
      </c>
      <c r="I25" s="38" t="s">
        <v>252</v>
      </c>
      <c r="J25" s="39">
        <v>1.5</v>
      </c>
      <c r="K25" s="39">
        <f t="shared" si="0"/>
        <v>0</v>
      </c>
      <c r="L25" s="46">
        <f>IF(K25&gt;0,(100/L60)*K25)/100</f>
        <v>0</v>
      </c>
      <c r="M25" s="43"/>
      <c r="N25" s="43"/>
      <c r="O25" s="139" t="s">
        <v>357</v>
      </c>
      <c r="P25" s="141" t="s">
        <v>358</v>
      </c>
      <c r="Q25" s="141" t="s">
        <v>359</v>
      </c>
      <c r="R25" s="141" t="s">
        <v>360</v>
      </c>
      <c r="S25" s="141" t="s">
        <v>361</v>
      </c>
    </row>
    <row r="26" spans="1:19" ht="117.75" customHeight="1" x14ac:dyDescent="0.25">
      <c r="A26" s="34">
        <v>20</v>
      </c>
      <c r="B26" s="34">
        <v>2</v>
      </c>
      <c r="C26" s="35" t="s">
        <v>262</v>
      </c>
      <c r="D26" s="35" t="s">
        <v>539</v>
      </c>
      <c r="E26" s="35" t="s">
        <v>268</v>
      </c>
      <c r="F26" s="35" t="s">
        <v>476</v>
      </c>
      <c r="G26" s="73" t="s">
        <v>513</v>
      </c>
      <c r="H26" s="72" t="s">
        <v>292</v>
      </c>
      <c r="I26" s="38" t="s">
        <v>252</v>
      </c>
      <c r="J26" s="39">
        <v>1</v>
      </c>
      <c r="K26" s="39">
        <f t="shared" si="0"/>
        <v>0</v>
      </c>
      <c r="L26" s="46">
        <f>IF(K26&gt;0,(100/L60)*K26)/100</f>
        <v>0</v>
      </c>
      <c r="M26" s="43"/>
      <c r="N26" s="43"/>
      <c r="O26" s="140"/>
      <c r="P26" s="141"/>
      <c r="Q26" s="143"/>
      <c r="R26" s="143"/>
      <c r="S26" s="143"/>
    </row>
    <row r="27" spans="1:19" ht="180.75" customHeight="1" x14ac:dyDescent="0.25">
      <c r="A27" s="34">
        <v>21</v>
      </c>
      <c r="B27" s="34">
        <v>2</v>
      </c>
      <c r="C27" s="35" t="s">
        <v>262</v>
      </c>
      <c r="D27" s="35" t="s">
        <v>540</v>
      </c>
      <c r="E27" s="35" t="s">
        <v>269</v>
      </c>
      <c r="F27" s="35" t="s">
        <v>477</v>
      </c>
      <c r="G27" s="73" t="s">
        <v>514</v>
      </c>
      <c r="H27" s="72" t="s">
        <v>293</v>
      </c>
      <c r="I27" s="38" t="s">
        <v>252</v>
      </c>
      <c r="J27" s="39">
        <v>1</v>
      </c>
      <c r="K27" s="39">
        <f t="shared" si="0"/>
        <v>0</v>
      </c>
      <c r="L27" s="46">
        <f>IF(K27&gt;0,(100/L60)*K27)/100</f>
        <v>0</v>
      </c>
      <c r="M27" s="43"/>
      <c r="N27" s="43"/>
      <c r="O27" s="71" t="s">
        <v>362</v>
      </c>
      <c r="P27" s="72" t="s">
        <v>363</v>
      </c>
      <c r="Q27" s="72" t="s">
        <v>364</v>
      </c>
      <c r="R27" s="72" t="s">
        <v>365</v>
      </c>
      <c r="S27" s="72" t="s">
        <v>366</v>
      </c>
    </row>
    <row r="28" spans="1:19" ht="76.5" customHeight="1" x14ac:dyDescent="0.25">
      <c r="A28" s="34">
        <v>22</v>
      </c>
      <c r="B28" s="34">
        <v>3</v>
      </c>
      <c r="C28" s="35" t="s">
        <v>263</v>
      </c>
      <c r="D28" s="35" t="s">
        <v>541</v>
      </c>
      <c r="E28" s="35" t="s">
        <v>270</v>
      </c>
      <c r="F28" s="35" t="s">
        <v>478</v>
      </c>
      <c r="G28" s="73" t="s">
        <v>516</v>
      </c>
      <c r="H28" s="72" t="s">
        <v>294</v>
      </c>
      <c r="I28" s="38" t="s">
        <v>252</v>
      </c>
      <c r="J28" s="39">
        <v>0.5</v>
      </c>
      <c r="K28" s="39">
        <f t="shared" si="0"/>
        <v>0</v>
      </c>
      <c r="L28" s="46">
        <f>IF(K28&gt;0,(100/L60)*K28)/100</f>
        <v>0</v>
      </c>
      <c r="M28" s="43"/>
      <c r="N28" s="43"/>
      <c r="O28" s="139" t="s">
        <v>367</v>
      </c>
      <c r="P28" s="141" t="s">
        <v>368</v>
      </c>
      <c r="Q28" s="141" t="s">
        <v>369</v>
      </c>
      <c r="R28" s="141" t="s">
        <v>370</v>
      </c>
      <c r="S28" s="141" t="s">
        <v>371</v>
      </c>
    </row>
    <row r="29" spans="1:19" ht="76.5" customHeight="1" x14ac:dyDescent="0.25">
      <c r="A29" s="34">
        <v>23</v>
      </c>
      <c r="B29" s="34">
        <v>3</v>
      </c>
      <c r="C29" s="35" t="s">
        <v>263</v>
      </c>
      <c r="D29" s="35" t="s">
        <v>541</v>
      </c>
      <c r="E29" s="35" t="s">
        <v>270</v>
      </c>
      <c r="F29" s="35" t="s">
        <v>479</v>
      </c>
      <c r="G29" s="73" t="s">
        <v>515</v>
      </c>
      <c r="H29" s="72" t="s">
        <v>295</v>
      </c>
      <c r="I29" s="38" t="s">
        <v>252</v>
      </c>
      <c r="J29" s="39">
        <v>0.5</v>
      </c>
      <c r="K29" s="39">
        <f t="shared" si="0"/>
        <v>0</v>
      </c>
      <c r="L29" s="46">
        <f>IF(K29&gt;0,(100/L60)*K29)/100</f>
        <v>0</v>
      </c>
      <c r="M29" s="43"/>
      <c r="N29" s="43"/>
      <c r="O29" s="139"/>
      <c r="P29" s="141"/>
      <c r="Q29" s="141"/>
      <c r="R29" s="141"/>
      <c r="S29" s="141"/>
    </row>
    <row r="30" spans="1:19" ht="76.5" customHeight="1" x14ac:dyDescent="0.25">
      <c r="A30" s="34">
        <v>24</v>
      </c>
      <c r="B30" s="34">
        <v>3</v>
      </c>
      <c r="C30" s="35" t="s">
        <v>263</v>
      </c>
      <c r="D30" s="35" t="s">
        <v>541</v>
      </c>
      <c r="E30" s="35" t="s">
        <v>270</v>
      </c>
      <c r="F30" s="35" t="s">
        <v>480</v>
      </c>
      <c r="G30" s="73" t="s">
        <v>517</v>
      </c>
      <c r="H30" s="72" t="s">
        <v>296</v>
      </c>
      <c r="I30" s="38" t="s">
        <v>252</v>
      </c>
      <c r="J30" s="39">
        <v>1</v>
      </c>
      <c r="K30" s="39">
        <f t="shared" si="0"/>
        <v>0</v>
      </c>
      <c r="L30" s="46">
        <f>IF(K30&gt;0,(100/L60)*K30)/100</f>
        <v>0</v>
      </c>
      <c r="M30" s="43"/>
      <c r="N30" s="43"/>
      <c r="O30" s="139"/>
      <c r="P30" s="141"/>
      <c r="Q30" s="141"/>
      <c r="R30" s="141"/>
      <c r="S30" s="141"/>
    </row>
    <row r="31" spans="1:19" ht="105.75" customHeight="1" x14ac:dyDescent="0.25">
      <c r="A31" s="34">
        <v>25</v>
      </c>
      <c r="B31" s="34">
        <v>3</v>
      </c>
      <c r="C31" s="35" t="s">
        <v>263</v>
      </c>
      <c r="D31" s="35" t="s">
        <v>541</v>
      </c>
      <c r="E31" s="35" t="s">
        <v>270</v>
      </c>
      <c r="F31" s="35" t="s">
        <v>481</v>
      </c>
      <c r="G31" s="73" t="s">
        <v>518</v>
      </c>
      <c r="H31" s="72" t="s">
        <v>297</v>
      </c>
      <c r="I31" s="38" t="s">
        <v>252</v>
      </c>
      <c r="J31" s="39">
        <v>0.5</v>
      </c>
      <c r="K31" s="39">
        <f t="shared" si="0"/>
        <v>0</v>
      </c>
      <c r="L31" s="46">
        <f>IF(K31&gt;0,(100/L60)*K31)/100</f>
        <v>0</v>
      </c>
      <c r="M31" s="43"/>
      <c r="N31" s="43"/>
      <c r="O31" s="139" t="s">
        <v>372</v>
      </c>
      <c r="P31" s="141" t="s">
        <v>373</v>
      </c>
      <c r="Q31" s="141" t="s">
        <v>374</v>
      </c>
      <c r="R31" s="141" t="s">
        <v>375</v>
      </c>
      <c r="S31" s="141" t="s">
        <v>376</v>
      </c>
    </row>
    <row r="32" spans="1:19" ht="105.75" customHeight="1" x14ac:dyDescent="0.25">
      <c r="A32" s="34">
        <v>26</v>
      </c>
      <c r="B32" s="34">
        <v>3</v>
      </c>
      <c r="C32" s="35" t="s">
        <v>263</v>
      </c>
      <c r="D32" s="35" t="s">
        <v>541</v>
      </c>
      <c r="E32" s="35" t="s">
        <v>270</v>
      </c>
      <c r="F32" s="35" t="s">
        <v>482</v>
      </c>
      <c r="G32" s="73" t="s">
        <v>519</v>
      </c>
      <c r="H32" s="72" t="s">
        <v>298</v>
      </c>
      <c r="I32" s="38" t="s">
        <v>252</v>
      </c>
      <c r="J32" s="39">
        <v>1</v>
      </c>
      <c r="K32" s="39">
        <f t="shared" si="0"/>
        <v>0</v>
      </c>
      <c r="L32" s="46">
        <f>IF(K32&gt;0,(100/L60)*K32)/100</f>
        <v>0</v>
      </c>
      <c r="M32" s="43"/>
      <c r="N32" s="43"/>
      <c r="O32" s="139"/>
      <c r="P32" s="141"/>
      <c r="Q32" s="141"/>
      <c r="R32" s="141"/>
      <c r="S32" s="141"/>
    </row>
    <row r="33" spans="1:19" ht="101.1" customHeight="1" x14ac:dyDescent="0.25">
      <c r="A33" s="34">
        <v>27</v>
      </c>
      <c r="B33" s="34">
        <v>3</v>
      </c>
      <c r="C33" s="35" t="s">
        <v>263</v>
      </c>
      <c r="D33" s="35" t="s">
        <v>541</v>
      </c>
      <c r="E33" s="35" t="s">
        <v>270</v>
      </c>
      <c r="F33" s="35" t="s">
        <v>483</v>
      </c>
      <c r="G33" s="73" t="s">
        <v>519</v>
      </c>
      <c r="H33" s="72" t="s">
        <v>560</v>
      </c>
      <c r="I33" s="38" t="s">
        <v>252</v>
      </c>
      <c r="J33" s="39">
        <v>1</v>
      </c>
      <c r="K33" s="39">
        <f t="shared" si="0"/>
        <v>0</v>
      </c>
      <c r="L33" s="46">
        <f>IF(K33&gt;0,(100/L60)*K33)/100</f>
        <v>0</v>
      </c>
      <c r="M33" s="43"/>
      <c r="N33" s="43"/>
      <c r="O33" s="139" t="s">
        <v>377</v>
      </c>
      <c r="P33" s="141" t="s">
        <v>378</v>
      </c>
      <c r="Q33" s="141" t="s">
        <v>379</v>
      </c>
      <c r="R33" s="141" t="s">
        <v>380</v>
      </c>
      <c r="S33" s="141" t="s">
        <v>381</v>
      </c>
    </row>
    <row r="34" spans="1:19" ht="105" customHeight="1" x14ac:dyDescent="0.25">
      <c r="A34" s="34">
        <v>28</v>
      </c>
      <c r="B34" s="34">
        <v>3</v>
      </c>
      <c r="C34" s="35" t="s">
        <v>263</v>
      </c>
      <c r="D34" s="35" t="s">
        <v>541</v>
      </c>
      <c r="E34" s="35" t="s">
        <v>270</v>
      </c>
      <c r="F34" s="35" t="s">
        <v>484</v>
      </c>
      <c r="G34" s="73" t="s">
        <v>517</v>
      </c>
      <c r="H34" s="72" t="s">
        <v>299</v>
      </c>
      <c r="I34" s="38" t="s">
        <v>252</v>
      </c>
      <c r="J34" s="39">
        <v>1</v>
      </c>
      <c r="K34" s="39">
        <f t="shared" si="0"/>
        <v>0</v>
      </c>
      <c r="L34" s="46">
        <f>IF(K34&gt;0,(100/L60)*K34)/100</f>
        <v>0</v>
      </c>
      <c r="M34" s="43"/>
      <c r="N34" s="43"/>
      <c r="O34" s="139"/>
      <c r="P34" s="141"/>
      <c r="Q34" s="141"/>
      <c r="R34" s="141"/>
      <c r="S34" s="141"/>
    </row>
    <row r="35" spans="1:19" ht="84.95" customHeight="1" x14ac:dyDescent="0.25">
      <c r="A35" s="34">
        <v>29</v>
      </c>
      <c r="B35" s="34">
        <v>3</v>
      </c>
      <c r="C35" s="35" t="s">
        <v>263</v>
      </c>
      <c r="D35" s="35" t="s">
        <v>541</v>
      </c>
      <c r="E35" s="35" t="s">
        <v>270</v>
      </c>
      <c r="F35" s="35" t="s">
        <v>485</v>
      </c>
      <c r="G35" s="73" t="s">
        <v>520</v>
      </c>
      <c r="H35" s="72" t="s">
        <v>300</v>
      </c>
      <c r="I35" s="38" t="s">
        <v>252</v>
      </c>
      <c r="J35" s="39">
        <v>1</v>
      </c>
      <c r="K35" s="39">
        <f t="shared" si="0"/>
        <v>0</v>
      </c>
      <c r="L35" s="46">
        <f>IF(K35&gt;0,(100/L60)*K35)/100</f>
        <v>0</v>
      </c>
      <c r="M35" s="43"/>
      <c r="N35" s="43"/>
      <c r="O35" s="139" t="s">
        <v>458</v>
      </c>
      <c r="P35" s="141" t="s">
        <v>382</v>
      </c>
      <c r="Q35" s="141" t="s">
        <v>383</v>
      </c>
      <c r="R35" s="141" t="s">
        <v>384</v>
      </c>
      <c r="S35" s="141" t="s">
        <v>385</v>
      </c>
    </row>
    <row r="36" spans="1:19" ht="75" x14ac:dyDescent="0.25">
      <c r="A36" s="34">
        <v>30</v>
      </c>
      <c r="B36" s="34">
        <v>3</v>
      </c>
      <c r="C36" s="35" t="s">
        <v>263</v>
      </c>
      <c r="D36" s="35" t="s">
        <v>541</v>
      </c>
      <c r="E36" s="35" t="s">
        <v>270</v>
      </c>
      <c r="F36" s="35" t="s">
        <v>146</v>
      </c>
      <c r="G36" s="73" t="s">
        <v>555</v>
      </c>
      <c r="H36" s="72" t="s">
        <v>301</v>
      </c>
      <c r="I36" s="38" t="s">
        <v>252</v>
      </c>
      <c r="J36" s="39">
        <v>1</v>
      </c>
      <c r="K36" s="39">
        <f t="shared" si="0"/>
        <v>0</v>
      </c>
      <c r="L36" s="46">
        <f>IF(K36&gt;0,(100/L60)*K36)/100</f>
        <v>0</v>
      </c>
      <c r="M36" s="43"/>
      <c r="N36" s="43"/>
      <c r="O36" s="139"/>
      <c r="P36" s="141"/>
      <c r="Q36" s="141"/>
      <c r="R36" s="141"/>
      <c r="S36" s="141"/>
    </row>
    <row r="37" spans="1:19" ht="87" customHeight="1" x14ac:dyDescent="0.25">
      <c r="A37" s="34">
        <v>31</v>
      </c>
      <c r="B37" s="34">
        <v>3</v>
      </c>
      <c r="C37" s="35" t="s">
        <v>263</v>
      </c>
      <c r="D37" s="35" t="s">
        <v>542</v>
      </c>
      <c r="E37" s="35" t="s">
        <v>271</v>
      </c>
      <c r="F37" s="35" t="s">
        <v>486</v>
      </c>
      <c r="G37" s="73" t="s">
        <v>521</v>
      </c>
      <c r="H37" s="72" t="s">
        <v>302</v>
      </c>
      <c r="I37" s="38" t="s">
        <v>252</v>
      </c>
      <c r="J37" s="39">
        <v>1</v>
      </c>
      <c r="K37" s="39">
        <f t="shared" si="0"/>
        <v>0</v>
      </c>
      <c r="L37" s="46">
        <f>IF(K37&gt;0,(100/L60)*K37)/100</f>
        <v>0</v>
      </c>
      <c r="M37" s="43"/>
      <c r="N37" s="43"/>
      <c r="O37" s="139" t="s">
        <v>386</v>
      </c>
      <c r="P37" s="141" t="s">
        <v>387</v>
      </c>
      <c r="Q37" s="141" t="s">
        <v>388</v>
      </c>
      <c r="R37" s="141" t="s">
        <v>389</v>
      </c>
      <c r="S37" s="141" t="s">
        <v>390</v>
      </c>
    </row>
    <row r="38" spans="1:19" ht="98.1" customHeight="1" x14ac:dyDescent="0.25">
      <c r="A38" s="34">
        <v>32</v>
      </c>
      <c r="B38" s="34">
        <v>3</v>
      </c>
      <c r="C38" s="35" t="s">
        <v>263</v>
      </c>
      <c r="D38" s="35" t="s">
        <v>542</v>
      </c>
      <c r="E38" s="35" t="s">
        <v>271</v>
      </c>
      <c r="F38" s="35" t="s">
        <v>487</v>
      </c>
      <c r="G38" s="73" t="s">
        <v>522</v>
      </c>
      <c r="H38" s="72" t="s">
        <v>504</v>
      </c>
      <c r="I38" s="38" t="s">
        <v>252</v>
      </c>
      <c r="J38" s="39">
        <v>1</v>
      </c>
      <c r="K38" s="39">
        <f t="shared" si="0"/>
        <v>0</v>
      </c>
      <c r="L38" s="46">
        <f>IF(K38&gt;0,(100/L60)*K38)/100</f>
        <v>0</v>
      </c>
      <c r="M38" s="43"/>
      <c r="N38" s="43"/>
      <c r="O38" s="139"/>
      <c r="P38" s="141"/>
      <c r="Q38" s="141"/>
      <c r="R38" s="141"/>
      <c r="S38" s="141"/>
    </row>
    <row r="39" spans="1:19" ht="161.25" customHeight="1" x14ac:dyDescent="0.25">
      <c r="A39" s="34">
        <v>33</v>
      </c>
      <c r="B39" s="34">
        <v>3</v>
      </c>
      <c r="C39" s="35" t="s">
        <v>263</v>
      </c>
      <c r="D39" s="35" t="s">
        <v>542</v>
      </c>
      <c r="E39" s="35" t="s">
        <v>271</v>
      </c>
      <c r="F39" s="35" t="s">
        <v>488</v>
      </c>
      <c r="G39" s="73" t="s">
        <v>523</v>
      </c>
      <c r="H39" s="72" t="s">
        <v>303</v>
      </c>
      <c r="I39" s="38" t="s">
        <v>252</v>
      </c>
      <c r="J39" s="39">
        <v>0.5</v>
      </c>
      <c r="K39" s="39">
        <f t="shared" si="0"/>
        <v>0</v>
      </c>
      <c r="L39" s="46">
        <f>IF(K39&gt;0,(100/L60)*K39)/100</f>
        <v>0</v>
      </c>
      <c r="M39" s="43"/>
      <c r="N39" s="43"/>
      <c r="O39" s="71" t="s">
        <v>391</v>
      </c>
      <c r="P39" s="72" t="s">
        <v>392</v>
      </c>
      <c r="Q39" s="72" t="s">
        <v>393</v>
      </c>
      <c r="R39" s="72" t="s">
        <v>394</v>
      </c>
      <c r="S39" s="72" t="s">
        <v>395</v>
      </c>
    </row>
    <row r="40" spans="1:19" ht="129.75" customHeight="1" x14ac:dyDescent="0.25">
      <c r="A40" s="34">
        <v>34</v>
      </c>
      <c r="B40" s="34">
        <v>3</v>
      </c>
      <c r="C40" s="35" t="s">
        <v>263</v>
      </c>
      <c r="D40" s="35" t="s">
        <v>543</v>
      </c>
      <c r="E40" s="35" t="s">
        <v>272</v>
      </c>
      <c r="F40" s="35" t="s">
        <v>489</v>
      </c>
      <c r="G40" s="73" t="s">
        <v>529</v>
      </c>
      <c r="H40" s="72" t="s">
        <v>505</v>
      </c>
      <c r="I40" s="38" t="s">
        <v>252</v>
      </c>
      <c r="J40" s="39">
        <v>1</v>
      </c>
      <c r="K40" s="39">
        <f t="shared" si="0"/>
        <v>0</v>
      </c>
      <c r="L40" s="46">
        <f>IF(K40&gt;0,(100/L60)*K40)/100</f>
        <v>0</v>
      </c>
      <c r="M40" s="43"/>
      <c r="N40" s="43"/>
      <c r="O40" s="139" t="s">
        <v>396</v>
      </c>
      <c r="P40" s="141" t="s">
        <v>397</v>
      </c>
      <c r="Q40" s="141" t="s">
        <v>398</v>
      </c>
      <c r="R40" s="141" t="s">
        <v>399</v>
      </c>
      <c r="S40" s="141" t="s">
        <v>400</v>
      </c>
    </row>
    <row r="41" spans="1:19" ht="129.75" customHeight="1" x14ac:dyDescent="0.25">
      <c r="A41" s="34">
        <v>35</v>
      </c>
      <c r="B41" s="34">
        <v>3</v>
      </c>
      <c r="C41" s="35" t="s">
        <v>263</v>
      </c>
      <c r="D41" s="35" t="s">
        <v>543</v>
      </c>
      <c r="E41" s="35" t="s">
        <v>272</v>
      </c>
      <c r="F41" s="35" t="s">
        <v>490</v>
      </c>
      <c r="G41" s="73" t="s">
        <v>530</v>
      </c>
      <c r="H41" s="72" t="s">
        <v>304</v>
      </c>
      <c r="I41" s="38" t="s">
        <v>252</v>
      </c>
      <c r="J41" s="39">
        <v>2</v>
      </c>
      <c r="K41" s="39">
        <f t="shared" si="0"/>
        <v>0</v>
      </c>
      <c r="L41" s="46">
        <f>IF(K41&gt;0,(100/L60)*K41)/100</f>
        <v>0</v>
      </c>
      <c r="M41" s="43"/>
      <c r="N41" s="43"/>
      <c r="O41" s="139"/>
      <c r="P41" s="141"/>
      <c r="Q41" s="141"/>
      <c r="R41" s="141"/>
      <c r="S41" s="141"/>
    </row>
    <row r="42" spans="1:19" ht="155.25" customHeight="1" x14ac:dyDescent="0.25">
      <c r="A42" s="34">
        <v>36</v>
      </c>
      <c r="B42" s="34">
        <v>3</v>
      </c>
      <c r="C42" s="35" t="s">
        <v>263</v>
      </c>
      <c r="D42" s="35" t="s">
        <v>543</v>
      </c>
      <c r="E42" s="35" t="s">
        <v>272</v>
      </c>
      <c r="F42" s="35" t="s">
        <v>491</v>
      </c>
      <c r="G42" s="73" t="s">
        <v>531</v>
      </c>
      <c r="H42" s="72" t="s">
        <v>305</v>
      </c>
      <c r="I42" s="38" t="s">
        <v>252</v>
      </c>
      <c r="J42" s="39">
        <v>1.5</v>
      </c>
      <c r="K42" s="39">
        <f t="shared" si="0"/>
        <v>0</v>
      </c>
      <c r="L42" s="46">
        <f>IF(K42&gt;0,(100/L60)*K42)/100</f>
        <v>0</v>
      </c>
      <c r="M42" s="43"/>
      <c r="N42" s="43"/>
      <c r="O42" s="71" t="s">
        <v>401</v>
      </c>
      <c r="P42" s="72" t="s">
        <v>402</v>
      </c>
      <c r="Q42" s="72" t="s">
        <v>403</v>
      </c>
      <c r="R42" s="72" t="s">
        <v>404</v>
      </c>
      <c r="S42" s="72" t="s">
        <v>405</v>
      </c>
    </row>
    <row r="43" spans="1:19" ht="75" x14ac:dyDescent="0.25">
      <c r="A43" s="34">
        <v>37</v>
      </c>
      <c r="B43" s="34">
        <v>3</v>
      </c>
      <c r="C43" s="35" t="s">
        <v>263</v>
      </c>
      <c r="D43" s="35" t="s">
        <v>544</v>
      </c>
      <c r="E43" s="35" t="s">
        <v>273</v>
      </c>
      <c r="F43" s="35" t="s">
        <v>492</v>
      </c>
      <c r="G43" s="73" t="s">
        <v>532</v>
      </c>
      <c r="H43" s="72" t="s">
        <v>306</v>
      </c>
      <c r="I43" s="38" t="s">
        <v>252</v>
      </c>
      <c r="J43" s="39">
        <v>1</v>
      </c>
      <c r="K43" s="39">
        <f t="shared" si="0"/>
        <v>0</v>
      </c>
      <c r="L43" s="46">
        <f>IF(K43&gt;0,(100/L60)*K43)/100</f>
        <v>0</v>
      </c>
      <c r="M43" s="43"/>
      <c r="N43" s="43"/>
      <c r="O43" s="139" t="s">
        <v>406</v>
      </c>
      <c r="P43" s="141" t="s">
        <v>407</v>
      </c>
      <c r="Q43" s="141" t="s">
        <v>408</v>
      </c>
      <c r="R43" s="141" t="s">
        <v>409</v>
      </c>
      <c r="S43" s="141" t="s">
        <v>410</v>
      </c>
    </row>
    <row r="44" spans="1:19" ht="75" x14ac:dyDescent="0.25">
      <c r="A44" s="34">
        <v>38</v>
      </c>
      <c r="B44" s="34">
        <v>3</v>
      </c>
      <c r="C44" s="35" t="s">
        <v>263</v>
      </c>
      <c r="D44" s="35" t="s">
        <v>544</v>
      </c>
      <c r="E44" s="35" t="s">
        <v>273</v>
      </c>
      <c r="F44" s="35" t="s">
        <v>493</v>
      </c>
      <c r="G44" s="73" t="s">
        <v>532</v>
      </c>
      <c r="H44" s="72" t="s">
        <v>307</v>
      </c>
      <c r="I44" s="38" t="s">
        <v>252</v>
      </c>
      <c r="J44" s="39">
        <v>0.5</v>
      </c>
      <c r="K44" s="39">
        <f t="shared" si="0"/>
        <v>0</v>
      </c>
      <c r="L44" s="46">
        <f>IF(K44&gt;0,(100/L60)*K44)/100</f>
        <v>0</v>
      </c>
      <c r="M44" s="43"/>
      <c r="N44" s="43"/>
      <c r="O44" s="139"/>
      <c r="P44" s="141"/>
      <c r="Q44" s="141"/>
      <c r="R44" s="141"/>
      <c r="S44" s="141"/>
    </row>
    <row r="45" spans="1:19" ht="60" x14ac:dyDescent="0.25">
      <c r="A45" s="34">
        <v>39</v>
      </c>
      <c r="B45" s="34">
        <v>3</v>
      </c>
      <c r="C45" s="35" t="s">
        <v>263</v>
      </c>
      <c r="D45" s="35" t="s">
        <v>545</v>
      </c>
      <c r="E45" s="35" t="s">
        <v>445</v>
      </c>
      <c r="F45" s="35" t="s">
        <v>494</v>
      </c>
      <c r="G45" s="73" t="s">
        <v>524</v>
      </c>
      <c r="H45" s="72" t="s">
        <v>308</v>
      </c>
      <c r="I45" s="38" t="s">
        <v>252</v>
      </c>
      <c r="J45" s="39">
        <v>1</v>
      </c>
      <c r="K45" s="39">
        <f t="shared" si="0"/>
        <v>0</v>
      </c>
      <c r="L45" s="46">
        <f>IF(K45&gt;0,(100/L60)*K45)/100</f>
        <v>0</v>
      </c>
      <c r="M45" s="43"/>
      <c r="N45" s="43"/>
      <c r="O45" s="139" t="s">
        <v>411</v>
      </c>
      <c r="P45" s="141" t="s">
        <v>412</v>
      </c>
      <c r="Q45" s="141" t="s">
        <v>413</v>
      </c>
      <c r="R45" s="141" t="s">
        <v>414</v>
      </c>
      <c r="S45" s="141" t="s">
        <v>415</v>
      </c>
    </row>
    <row r="46" spans="1:19" ht="148.5" customHeight="1" x14ac:dyDescent="0.25">
      <c r="A46" s="34">
        <v>40</v>
      </c>
      <c r="B46" s="34">
        <v>3</v>
      </c>
      <c r="C46" s="35" t="s">
        <v>263</v>
      </c>
      <c r="D46" s="35" t="s">
        <v>545</v>
      </c>
      <c r="E46" s="35" t="s">
        <v>445</v>
      </c>
      <c r="F46" s="35" t="s">
        <v>495</v>
      </c>
      <c r="G46" s="73" t="s">
        <v>525</v>
      </c>
      <c r="H46" s="72" t="s">
        <v>309</v>
      </c>
      <c r="I46" s="38" t="s">
        <v>252</v>
      </c>
      <c r="J46" s="39">
        <v>0.5</v>
      </c>
      <c r="K46" s="39">
        <f t="shared" si="0"/>
        <v>0</v>
      </c>
      <c r="L46" s="46">
        <f>IF(K46&gt;0,(100/L60)*K46)/100</f>
        <v>0</v>
      </c>
      <c r="M46" s="43"/>
      <c r="N46" s="43"/>
      <c r="O46" s="139"/>
      <c r="P46" s="141"/>
      <c r="Q46" s="141"/>
      <c r="R46" s="141"/>
      <c r="S46" s="141"/>
    </row>
    <row r="47" spans="1:19" ht="84" customHeight="1" x14ac:dyDescent="0.25">
      <c r="A47" s="34">
        <v>41</v>
      </c>
      <c r="B47" s="34">
        <v>4</v>
      </c>
      <c r="C47" s="35" t="s">
        <v>264</v>
      </c>
      <c r="D47" s="35" t="s">
        <v>546</v>
      </c>
      <c r="E47" s="35" t="s">
        <v>274</v>
      </c>
      <c r="F47" s="35" t="s">
        <v>496</v>
      </c>
      <c r="G47" s="73" t="s">
        <v>526</v>
      </c>
      <c r="H47" s="72" t="s">
        <v>310</v>
      </c>
      <c r="I47" s="38" t="s">
        <v>252</v>
      </c>
      <c r="J47" s="39">
        <v>2</v>
      </c>
      <c r="K47" s="39">
        <f t="shared" si="0"/>
        <v>0</v>
      </c>
      <c r="L47" s="46">
        <f>IF(K47&gt;0,(100/L60)*K47)/100</f>
        <v>0</v>
      </c>
      <c r="M47" s="43"/>
      <c r="N47" s="43"/>
      <c r="O47" s="139" t="s">
        <v>416</v>
      </c>
      <c r="P47" s="141" t="s">
        <v>417</v>
      </c>
      <c r="Q47" s="141" t="s">
        <v>418</v>
      </c>
      <c r="R47" s="141" t="s">
        <v>419</v>
      </c>
      <c r="S47" s="141" t="s">
        <v>420</v>
      </c>
    </row>
    <row r="48" spans="1:19" ht="84" customHeight="1" x14ac:dyDescent="0.25">
      <c r="A48" s="34">
        <v>42</v>
      </c>
      <c r="B48" s="34">
        <v>4</v>
      </c>
      <c r="C48" s="35" t="s">
        <v>264</v>
      </c>
      <c r="D48" s="35" t="s">
        <v>546</v>
      </c>
      <c r="E48" s="35" t="s">
        <v>274</v>
      </c>
      <c r="F48" s="35" t="s">
        <v>497</v>
      </c>
      <c r="G48" s="73" t="s">
        <v>527</v>
      </c>
      <c r="H48" s="72" t="s">
        <v>311</v>
      </c>
      <c r="I48" s="38" t="s">
        <v>252</v>
      </c>
      <c r="J48" s="39">
        <v>1.5</v>
      </c>
      <c r="K48" s="39">
        <f t="shared" si="0"/>
        <v>0</v>
      </c>
      <c r="L48" s="46">
        <f>IF(K48&gt;0,(100/L60)*K48)/100</f>
        <v>0</v>
      </c>
      <c r="M48" s="43"/>
      <c r="N48" s="43"/>
      <c r="O48" s="139"/>
      <c r="P48" s="141"/>
      <c r="Q48" s="141"/>
      <c r="R48" s="141"/>
      <c r="S48" s="141"/>
    </row>
    <row r="49" spans="1:19" ht="84" customHeight="1" x14ac:dyDescent="0.25">
      <c r="A49" s="34">
        <v>43</v>
      </c>
      <c r="B49" s="34">
        <v>4</v>
      </c>
      <c r="C49" s="35" t="s">
        <v>264</v>
      </c>
      <c r="D49" s="35" t="s">
        <v>546</v>
      </c>
      <c r="E49" s="35" t="s">
        <v>274</v>
      </c>
      <c r="F49" s="35" t="s">
        <v>498</v>
      </c>
      <c r="G49" s="73" t="s">
        <v>527</v>
      </c>
      <c r="H49" s="72" t="s">
        <v>312</v>
      </c>
      <c r="I49" s="38" t="s">
        <v>252</v>
      </c>
      <c r="J49" s="39">
        <v>1</v>
      </c>
      <c r="K49" s="39">
        <f t="shared" si="0"/>
        <v>0</v>
      </c>
      <c r="L49" s="46">
        <f>IF(K49&gt;0,(100/L60)*K49)/100</f>
        <v>0</v>
      </c>
      <c r="M49" s="43"/>
      <c r="N49" s="43"/>
      <c r="O49" s="139"/>
      <c r="P49" s="141"/>
      <c r="Q49" s="141"/>
      <c r="R49" s="141"/>
      <c r="S49" s="141"/>
    </row>
    <row r="50" spans="1:19" ht="30" x14ac:dyDescent="0.25">
      <c r="A50" s="34">
        <v>44</v>
      </c>
      <c r="B50" s="34">
        <v>4</v>
      </c>
      <c r="C50" s="35" t="s">
        <v>264</v>
      </c>
      <c r="D50" s="35" t="s">
        <v>546</v>
      </c>
      <c r="E50" s="35" t="s">
        <v>274</v>
      </c>
      <c r="F50" s="35" t="s">
        <v>499</v>
      </c>
      <c r="G50" s="73" t="s">
        <v>526</v>
      </c>
      <c r="H50" s="72" t="s">
        <v>313</v>
      </c>
      <c r="I50" s="38" t="s">
        <v>252</v>
      </c>
      <c r="J50" s="39">
        <v>1</v>
      </c>
      <c r="K50" s="39">
        <f t="shared" si="0"/>
        <v>0</v>
      </c>
      <c r="L50" s="46">
        <f>IF(K50&gt;0,(100/L60)*K50)/100</f>
        <v>0</v>
      </c>
      <c r="M50" s="43"/>
      <c r="N50" s="43"/>
      <c r="O50" s="139" t="s">
        <v>421</v>
      </c>
      <c r="P50" s="141" t="s">
        <v>422</v>
      </c>
      <c r="Q50" s="141" t="s">
        <v>423</v>
      </c>
      <c r="R50" s="141" t="s">
        <v>424</v>
      </c>
      <c r="S50" s="141" t="s">
        <v>425</v>
      </c>
    </row>
    <row r="51" spans="1:19" ht="90.95" customHeight="1" x14ac:dyDescent="0.25">
      <c r="A51" s="34">
        <v>45</v>
      </c>
      <c r="B51" s="34">
        <v>4</v>
      </c>
      <c r="C51" s="35" t="s">
        <v>264</v>
      </c>
      <c r="D51" s="35" t="s">
        <v>546</v>
      </c>
      <c r="E51" s="35" t="s">
        <v>274</v>
      </c>
      <c r="F51" s="35" t="s">
        <v>500</v>
      </c>
      <c r="G51" s="73" t="s">
        <v>527</v>
      </c>
      <c r="H51" s="72" t="s">
        <v>314</v>
      </c>
      <c r="I51" s="38" t="s">
        <v>252</v>
      </c>
      <c r="J51" s="39">
        <v>1</v>
      </c>
      <c r="K51" s="39">
        <f t="shared" si="0"/>
        <v>0</v>
      </c>
      <c r="L51" s="46">
        <f>IF(K51&gt;0,(100/L60)*K51)/100</f>
        <v>0</v>
      </c>
      <c r="M51" s="43"/>
      <c r="N51" s="43"/>
      <c r="O51" s="139"/>
      <c r="P51" s="141"/>
      <c r="Q51" s="141"/>
      <c r="R51" s="141"/>
      <c r="S51" s="141"/>
    </row>
    <row r="52" spans="1:19" ht="214.5" customHeight="1" x14ac:dyDescent="0.25">
      <c r="A52" s="34">
        <v>46</v>
      </c>
      <c r="B52" s="34">
        <v>4</v>
      </c>
      <c r="C52" s="35" t="s">
        <v>264</v>
      </c>
      <c r="D52" s="35" t="s">
        <v>547</v>
      </c>
      <c r="E52" s="35" t="s">
        <v>275</v>
      </c>
      <c r="F52" s="35" t="s">
        <v>501</v>
      </c>
      <c r="G52" s="73" t="s">
        <v>528</v>
      </c>
      <c r="H52" s="72" t="s">
        <v>315</v>
      </c>
      <c r="I52" s="38" t="s">
        <v>252</v>
      </c>
      <c r="J52" s="39">
        <v>0.5</v>
      </c>
      <c r="K52" s="39">
        <f t="shared" si="0"/>
        <v>0</v>
      </c>
      <c r="L52" s="46">
        <f>IF(K52&gt;0,(100/L60)*K52)/100</f>
        <v>0</v>
      </c>
      <c r="M52" s="43"/>
      <c r="N52" s="43"/>
      <c r="O52" s="71" t="s">
        <v>426</v>
      </c>
      <c r="P52" s="72" t="s">
        <v>427</v>
      </c>
      <c r="Q52" s="72" t="s">
        <v>428</v>
      </c>
      <c r="R52" s="72" t="s">
        <v>429</v>
      </c>
      <c r="S52" s="72" t="s">
        <v>430</v>
      </c>
    </row>
    <row r="53" spans="1:19" ht="180" x14ac:dyDescent="0.25">
      <c r="A53" s="34">
        <v>47</v>
      </c>
      <c r="B53" s="34">
        <v>5</v>
      </c>
      <c r="C53" s="35" t="s">
        <v>562</v>
      </c>
      <c r="D53" s="35" t="s">
        <v>548</v>
      </c>
      <c r="E53" s="35" t="s">
        <v>562</v>
      </c>
      <c r="F53" s="35" t="s">
        <v>239</v>
      </c>
      <c r="G53" s="73" t="s">
        <v>533</v>
      </c>
      <c r="H53" s="72" t="s">
        <v>316</v>
      </c>
      <c r="I53" s="38" t="s">
        <v>252</v>
      </c>
      <c r="J53" s="39">
        <v>2</v>
      </c>
      <c r="K53" s="39">
        <f t="shared" si="0"/>
        <v>0</v>
      </c>
      <c r="L53" s="46">
        <f>IF(K53&gt;0,(100/L60)*K53)/100</f>
        <v>0</v>
      </c>
      <c r="M53" s="43"/>
      <c r="N53" s="43"/>
      <c r="O53" s="71" t="s">
        <v>431</v>
      </c>
      <c r="P53" s="72" t="s">
        <v>316</v>
      </c>
      <c r="Q53" s="72" t="s">
        <v>432</v>
      </c>
      <c r="R53" s="72" t="s">
        <v>433</v>
      </c>
      <c r="S53" s="72" t="s">
        <v>434</v>
      </c>
    </row>
    <row r="54" spans="1:19" ht="30" customHeight="1" x14ac:dyDescent="0.25">
      <c r="H54" s="24" t="s">
        <v>249</v>
      </c>
      <c r="I54" s="25">
        <f>COUNTA(I7:I53)</f>
        <v>47</v>
      </c>
      <c r="J54" s="42">
        <f t="shared" ref="J54" si="1">SUM(J7:J53)</f>
        <v>61.5</v>
      </c>
      <c r="K54" s="31">
        <f>SUMIF(K7:K53,"&gt;0")</f>
        <v>0</v>
      </c>
      <c r="L54" s="48">
        <f>SUM(L7:L53)</f>
        <v>0</v>
      </c>
      <c r="M54" s="40"/>
      <c r="N54" s="40"/>
    </row>
    <row r="55" spans="1:19" ht="21" x14ac:dyDescent="0.25">
      <c r="H55" s="22"/>
      <c r="I55" s="27"/>
      <c r="J55" s="27"/>
      <c r="K55" s="27"/>
      <c r="L55" s="27"/>
      <c r="M55" s="27"/>
      <c r="N55" s="27"/>
    </row>
    <row r="56" spans="1:19" ht="28.5" hidden="1" x14ac:dyDescent="0.25">
      <c r="H56" s="23" t="s">
        <v>250</v>
      </c>
      <c r="I56" s="146">
        <f>K54/J54</f>
        <v>0</v>
      </c>
      <c r="J56" s="146"/>
      <c r="K56" s="146"/>
      <c r="L56" s="45"/>
      <c r="M56" s="47"/>
      <c r="N56" s="41"/>
    </row>
    <row r="58" spans="1:19" hidden="1" x14ac:dyDescent="0.25">
      <c r="E58" s="4" t="s">
        <v>450</v>
      </c>
      <c r="F58" s="50">
        <v>7.1099999999999997E-2</v>
      </c>
      <c r="G58" s="75"/>
    </row>
    <row r="59" spans="1:19" hidden="1" x14ac:dyDescent="0.25">
      <c r="E59" s="4" t="s">
        <v>451</v>
      </c>
      <c r="F59" s="50">
        <v>0.14230000000000001</v>
      </c>
      <c r="G59" s="75"/>
    </row>
    <row r="60" spans="1:19" hidden="1" x14ac:dyDescent="0.25">
      <c r="L60" s="2">
        <f>615+L61</f>
        <v>615</v>
      </c>
    </row>
    <row r="61" spans="1:19" hidden="1" x14ac:dyDescent="0.25">
      <c r="L61" s="2">
        <f>SUMIF(K7:K53,"&lt;0")</f>
        <v>0</v>
      </c>
    </row>
    <row r="62" spans="1:19" hidden="1" x14ac:dyDescent="0.25">
      <c r="E62" s="4" t="s">
        <v>452</v>
      </c>
      <c r="F62" s="50">
        <v>7.9299999999999995E-2</v>
      </c>
      <c r="G62" s="75"/>
    </row>
    <row r="63" spans="1:19" hidden="1" x14ac:dyDescent="0.25">
      <c r="E63" s="4" t="s">
        <v>453</v>
      </c>
      <c r="F63" s="50">
        <v>0.1585</v>
      </c>
      <c r="G63" s="75"/>
    </row>
    <row r="64" spans="1:19" ht="23.25" hidden="1" x14ac:dyDescent="0.25">
      <c r="H64" s="32" t="s">
        <v>443</v>
      </c>
      <c r="I64" s="33">
        <f>IF(K54&lt;184.5,3,IF(AND(K54&gt;=184.5,K54&lt;=369),2,1))</f>
        <v>3</v>
      </c>
    </row>
    <row r="65" spans="5:13" hidden="1" x14ac:dyDescent="0.25">
      <c r="E65" s="4" t="s">
        <v>454</v>
      </c>
      <c r="F65" s="50">
        <v>6.3E-2</v>
      </c>
      <c r="G65" s="75"/>
    </row>
    <row r="66" spans="5:13" hidden="1" x14ac:dyDescent="0.25">
      <c r="E66" s="4" t="s">
        <v>455</v>
      </c>
      <c r="F66" s="50">
        <v>0.126</v>
      </c>
      <c r="G66" s="75"/>
    </row>
    <row r="67" spans="5:13" hidden="1" x14ac:dyDescent="0.25">
      <c r="E67" s="4" t="s">
        <v>456</v>
      </c>
      <c r="F67" s="52">
        <v>3.6600000000000001E-2</v>
      </c>
      <c r="G67" s="75"/>
      <c r="H67"/>
      <c r="I67"/>
      <c r="J67"/>
      <c r="K67"/>
      <c r="L67"/>
      <c r="M67"/>
    </row>
    <row r="68" spans="5:13" hidden="1" x14ac:dyDescent="0.25">
      <c r="E68" s="4" t="s">
        <v>457</v>
      </c>
      <c r="F68" s="52">
        <v>7.3200000000000001E-2</v>
      </c>
      <c r="G68" s="75"/>
      <c r="H68"/>
      <c r="I68"/>
      <c r="J68"/>
      <c r="K68"/>
      <c r="L68"/>
      <c r="M68"/>
    </row>
    <row r="78" spans="5:13" x14ac:dyDescent="0.25">
      <c r="H78" s="49"/>
      <c r="I78" s="50"/>
    </row>
    <row r="229" spans="8:8" ht="30" x14ac:dyDescent="0.25">
      <c r="H229" s="51" t="s">
        <v>459</v>
      </c>
    </row>
  </sheetData>
  <sheetProtection algorithmName="SHA-512" hashValue="BVZq0Dq5CcXoySYc7VJZG5CWPml2AELOWDM2SVjvzkuksNRhz+eHlaDFZFoU+HVHy6VVfn2RGG+7b4xFc8keqg==" saltValue="Hpa39ddhq9IAAWqvHsnrlA==" spinCount="100000" sheet="1" selectLockedCells="1" autoFilter="0"/>
  <autoFilter ref="A6:K54" xr:uid="{00000000-0009-0000-0000-000005000000}"/>
  <mergeCells count="95">
    <mergeCell ref="E5:H5"/>
    <mergeCell ref="I56:K56"/>
    <mergeCell ref="O47:O49"/>
    <mergeCell ref="P47:P49"/>
    <mergeCell ref="O43:O44"/>
    <mergeCell ref="P43:P44"/>
    <mergeCell ref="O37:O38"/>
    <mergeCell ref="P37:P38"/>
    <mergeCell ref="O33:O34"/>
    <mergeCell ref="P33:P34"/>
    <mergeCell ref="O28:O30"/>
    <mergeCell ref="P28:P30"/>
    <mergeCell ref="O21:O23"/>
    <mergeCell ref="P21:P23"/>
    <mergeCell ref="O16:O17"/>
    <mergeCell ref="P16:P17"/>
    <mergeCell ref="Q47:Q49"/>
    <mergeCell ref="R47:R49"/>
    <mergeCell ref="S47:S49"/>
    <mergeCell ref="O50:O51"/>
    <mergeCell ref="P50:P51"/>
    <mergeCell ref="Q50:Q51"/>
    <mergeCell ref="R50:R51"/>
    <mergeCell ref="S50:S51"/>
    <mergeCell ref="Q43:Q44"/>
    <mergeCell ref="R43:R44"/>
    <mergeCell ref="S43:S44"/>
    <mergeCell ref="O45:O46"/>
    <mergeCell ref="P45:P46"/>
    <mergeCell ref="Q45:Q46"/>
    <mergeCell ref="R45:R46"/>
    <mergeCell ref="S45:S46"/>
    <mergeCell ref="Q37:Q38"/>
    <mergeCell ref="R37:R38"/>
    <mergeCell ref="S37:S38"/>
    <mergeCell ref="O40:O41"/>
    <mergeCell ref="P40:P41"/>
    <mergeCell ref="Q40:Q41"/>
    <mergeCell ref="R40:R41"/>
    <mergeCell ref="S40:S41"/>
    <mergeCell ref="Q33:Q34"/>
    <mergeCell ref="R33:R34"/>
    <mergeCell ref="S33:S34"/>
    <mergeCell ref="O35:O36"/>
    <mergeCell ref="P35:P36"/>
    <mergeCell ref="Q35:Q36"/>
    <mergeCell ref="R35:R36"/>
    <mergeCell ref="S35:S36"/>
    <mergeCell ref="Q28:Q30"/>
    <mergeCell ref="R28:R30"/>
    <mergeCell ref="S28:S30"/>
    <mergeCell ref="O31:O32"/>
    <mergeCell ref="P31:P32"/>
    <mergeCell ref="Q31:Q32"/>
    <mergeCell ref="R31:R32"/>
    <mergeCell ref="S31:S32"/>
    <mergeCell ref="Q21:Q23"/>
    <mergeCell ref="R21:R23"/>
    <mergeCell ref="S21:S23"/>
    <mergeCell ref="O25:O26"/>
    <mergeCell ref="P25:P26"/>
    <mergeCell ref="Q25:Q26"/>
    <mergeCell ref="R25:R26"/>
    <mergeCell ref="S25:S26"/>
    <mergeCell ref="S10:S13"/>
    <mergeCell ref="Q16:Q17"/>
    <mergeCell ref="R16:R17"/>
    <mergeCell ref="S16:S17"/>
    <mergeCell ref="O19:O20"/>
    <mergeCell ref="P19:P20"/>
    <mergeCell ref="Q19:Q20"/>
    <mergeCell ref="R19:R20"/>
    <mergeCell ref="S19:S20"/>
    <mergeCell ref="I5:N5"/>
    <mergeCell ref="O14:O15"/>
    <mergeCell ref="P14:P15"/>
    <mergeCell ref="Q14:Q15"/>
    <mergeCell ref="R14:R15"/>
    <mergeCell ref="P5:S5"/>
    <mergeCell ref="O7:O9"/>
    <mergeCell ref="P7:P9"/>
    <mergeCell ref="Q7:Q9"/>
    <mergeCell ref="R7:R9"/>
    <mergeCell ref="S7:S9"/>
    <mergeCell ref="S14:S15"/>
    <mergeCell ref="O10:O13"/>
    <mergeCell ref="P10:P13"/>
    <mergeCell ref="Q10:Q13"/>
    <mergeCell ref="R10:R13"/>
    <mergeCell ref="A2:C4"/>
    <mergeCell ref="D4:F4"/>
    <mergeCell ref="G4:H4"/>
    <mergeCell ref="I4:M4"/>
    <mergeCell ref="E2:M2"/>
    <mergeCell ref="E3:M3"/>
  </mergeCells>
  <conditionalFormatting sqref="I7:I53">
    <cfRule type="containsText" dxfId="67" priority="1" operator="containsText" text="no iniciado">
      <formula>NOT(ISERROR(SEARCH("no iniciado",I7)))</formula>
    </cfRule>
    <cfRule type="cellIs" dxfId="66" priority="2" operator="equal">
      <formula>"e"</formula>
    </cfRule>
    <cfRule type="containsText" dxfId="65" priority="3" operator="containsText" text="o">
      <formula>NOT(ISERROR(SEARCH("o",I7)))</formula>
    </cfRule>
    <cfRule type="containsText" dxfId="64" priority="4" operator="containsText" text="s">
      <formula>NOT(ISERROR(SEARCH("s",I7)))</formula>
    </cfRule>
    <cfRule type="containsText" dxfId="63" priority="5" operator="containsText" text="p">
      <formula>NOT(ISERROR(SEARCH("p",I7)))</formula>
    </cfRule>
  </conditionalFormatting>
  <pageMargins left="0.70866141732283472" right="0.70866141732283472" top="0.74803149606299213" bottom="0.74803149606299213" header="0.31496062992125984" footer="0.31496062992125984"/>
  <pageSetup scale="47" fitToHeight="10" orientation="landscape" r:id="rId1"/>
  <ignoredErrors>
    <ignoredError sqref="K54"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guias!$A$3:$A$8</xm:f>
          </x14:formula1>
          <xm:sqref>I7:I53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pageSetUpPr fitToPage="1"/>
  </sheetPr>
  <dimension ref="A1:M50"/>
  <sheetViews>
    <sheetView showGridLines="0" zoomScaleNormal="100" workbookViewId="0"/>
  </sheetViews>
  <sheetFormatPr baseColWidth="10" defaultColWidth="11.42578125" defaultRowHeight="15" x14ac:dyDescent="0.25"/>
  <cols>
    <col min="1" max="1" width="14.85546875" bestFit="1" customWidth="1"/>
    <col min="2" max="2" width="4.85546875" style="51" bestFit="1" customWidth="1"/>
    <col min="3" max="3" width="14.85546875" customWidth="1"/>
    <col min="4" max="4" width="10.85546875" customWidth="1"/>
    <col min="5" max="7" width="12.5703125" bestFit="1" customWidth="1"/>
    <col min="12" max="12" width="9.85546875" bestFit="1" customWidth="1"/>
    <col min="13" max="13" width="13.7109375" bestFit="1" customWidth="1"/>
  </cols>
  <sheetData>
    <row r="1" spans="1:13" x14ac:dyDescent="0.25">
      <c r="B1"/>
    </row>
    <row r="2" spans="1:13" ht="15.75" customHeight="1" x14ac:dyDescent="0.25">
      <c r="A2" s="147"/>
      <c r="B2" s="148"/>
      <c r="C2" s="130" t="s">
        <v>550</v>
      </c>
      <c r="D2" s="131"/>
      <c r="E2" s="131"/>
      <c r="F2" s="131"/>
      <c r="G2" s="131"/>
      <c r="H2" s="131"/>
      <c r="I2" s="131"/>
      <c r="J2" s="131"/>
      <c r="K2" s="132"/>
    </row>
    <row r="3" spans="1:13" ht="15.75" customHeight="1" x14ac:dyDescent="0.25">
      <c r="A3" s="149"/>
      <c r="B3" s="150"/>
      <c r="C3" s="133" t="s">
        <v>551</v>
      </c>
      <c r="D3" s="134"/>
      <c r="E3" s="134"/>
      <c r="F3" s="134"/>
      <c r="G3" s="134"/>
      <c r="H3" s="134"/>
      <c r="I3" s="134"/>
      <c r="J3" s="134"/>
      <c r="K3" s="135"/>
    </row>
    <row r="4" spans="1:13" ht="54" customHeight="1" x14ac:dyDescent="0.25">
      <c r="A4" s="151"/>
      <c r="B4" s="152"/>
      <c r="C4" s="111" t="s">
        <v>552</v>
      </c>
      <c r="D4" s="111"/>
      <c r="E4" s="111"/>
      <c r="F4" s="111" t="s">
        <v>553</v>
      </c>
      <c r="G4" s="111"/>
      <c r="H4" s="111"/>
      <c r="I4" s="111" t="s">
        <v>554</v>
      </c>
      <c r="J4" s="111"/>
      <c r="K4" s="111"/>
    </row>
    <row r="5" spans="1:13" ht="30" customHeight="1" x14ac:dyDescent="0.25"/>
    <row r="6" spans="1:13" ht="26.25" x14ac:dyDescent="0.25">
      <c r="A6" s="57" t="s">
        <v>260</v>
      </c>
      <c r="B6" s="58"/>
      <c r="L6" s="53" t="s">
        <v>259</v>
      </c>
      <c r="M6" s="54" t="s">
        <v>449</v>
      </c>
    </row>
    <row r="7" spans="1:13" x14ac:dyDescent="0.25">
      <c r="A7" s="59" t="s">
        <v>259</v>
      </c>
      <c r="B7" s="60" t="s">
        <v>251</v>
      </c>
      <c r="L7" s="55" t="s">
        <v>10</v>
      </c>
      <c r="M7" s="56">
        <v>3.0092592592592591E-2</v>
      </c>
    </row>
    <row r="8" spans="1:13" x14ac:dyDescent="0.25">
      <c r="A8" s="60" t="s">
        <v>252</v>
      </c>
      <c r="B8" s="69">
        <v>47</v>
      </c>
      <c r="L8" s="55" t="s">
        <v>11</v>
      </c>
      <c r="M8" s="56">
        <v>0.17592592592592587</v>
      </c>
    </row>
    <row r="9" spans="1:13" x14ac:dyDescent="0.25">
      <c r="A9" s="60" t="s">
        <v>556</v>
      </c>
      <c r="B9" s="69">
        <v>47</v>
      </c>
      <c r="L9" s="55" t="s">
        <v>12</v>
      </c>
      <c r="M9" s="56">
        <v>0.1023148148148148</v>
      </c>
    </row>
    <row r="10" spans="1:13" x14ac:dyDescent="0.25">
      <c r="B10"/>
      <c r="L10" s="55" t="s">
        <v>13</v>
      </c>
      <c r="M10" s="56">
        <v>0.40740740740740722</v>
      </c>
    </row>
    <row r="11" spans="1:13" x14ac:dyDescent="0.25">
      <c r="B11"/>
      <c r="L11" s="55" t="s">
        <v>448</v>
      </c>
      <c r="M11" s="56">
        <v>0</v>
      </c>
    </row>
    <row r="12" spans="1:13" x14ac:dyDescent="0.25">
      <c r="B12"/>
      <c r="L12" s="55" t="s">
        <v>506</v>
      </c>
      <c r="M12" s="56">
        <v>0.71574074074074057</v>
      </c>
    </row>
    <row r="13" spans="1:13" x14ac:dyDescent="0.25">
      <c r="B13"/>
    </row>
    <row r="14" spans="1:13" x14ac:dyDescent="0.25">
      <c r="B14"/>
    </row>
    <row r="17" spans="2:2" x14ac:dyDescent="0.25">
      <c r="B17"/>
    </row>
    <row r="49" spans="2:2" x14ac:dyDescent="0.25">
      <c r="B49"/>
    </row>
    <row r="50" spans="2:2" x14ac:dyDescent="0.25">
      <c r="B50"/>
    </row>
  </sheetData>
  <sheetProtection selectLockedCells="1" pivotTables="0" selectUnlockedCells="1"/>
  <sortState xmlns:xlrd2="http://schemas.microsoft.com/office/spreadsheetml/2017/richdata2" ref="A6:B13">
    <sortCondition ref="A7" customList="P,S,O,E,NO INICADO"/>
  </sortState>
  <mergeCells count="6">
    <mergeCell ref="A2:B4"/>
    <mergeCell ref="C4:E4"/>
    <mergeCell ref="C2:K2"/>
    <mergeCell ref="C3:K3"/>
    <mergeCell ref="I4:K4"/>
    <mergeCell ref="F4:H4"/>
  </mergeCells>
  <pageMargins left="0.70866141732283472" right="0.70866141732283472" top="0.74803149606299213" bottom="0.74803149606299213" header="0.31496062992125984" footer="0.31496062992125984"/>
  <pageSetup scale="47" fitToHeight="2"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K13"/>
  <sheetViews>
    <sheetView showGridLines="0" zoomScaleNormal="100" workbookViewId="0">
      <selection activeCell="A8" sqref="A8"/>
    </sheetView>
  </sheetViews>
  <sheetFormatPr baseColWidth="10" defaultColWidth="11.42578125" defaultRowHeight="15" x14ac:dyDescent="0.25"/>
  <cols>
    <col min="1" max="1" width="29.85546875" style="51" bestFit="1" customWidth="1"/>
    <col min="2" max="6" width="7.28515625" customWidth="1"/>
    <col min="7" max="11" width="10.7109375" customWidth="1"/>
  </cols>
  <sheetData>
    <row r="1" spans="1:11" x14ac:dyDescent="0.25">
      <c r="A1"/>
    </row>
    <row r="2" spans="1:11" ht="15.75" customHeight="1" x14ac:dyDescent="0.25">
      <c r="A2" s="153"/>
      <c r="B2" s="112" t="s">
        <v>550</v>
      </c>
      <c r="C2" s="112"/>
      <c r="D2" s="112"/>
      <c r="E2" s="112"/>
      <c r="F2" s="112"/>
      <c r="G2" s="112"/>
      <c r="H2" s="112"/>
      <c r="I2" s="112"/>
      <c r="J2" s="112"/>
      <c r="K2" s="112"/>
    </row>
    <row r="3" spans="1:11" ht="15.75" customHeight="1" x14ac:dyDescent="0.25">
      <c r="A3" s="154"/>
      <c r="B3" s="113" t="s">
        <v>551</v>
      </c>
      <c r="C3" s="113"/>
      <c r="D3" s="113"/>
      <c r="E3" s="113"/>
      <c r="F3" s="113"/>
      <c r="G3" s="113"/>
      <c r="H3" s="113"/>
      <c r="I3" s="113"/>
      <c r="J3" s="113"/>
      <c r="K3" s="113"/>
    </row>
    <row r="4" spans="1:11" ht="54" customHeight="1" x14ac:dyDescent="0.25">
      <c r="A4" s="155"/>
      <c r="B4" s="111" t="s">
        <v>552</v>
      </c>
      <c r="C4" s="111"/>
      <c r="D4" s="111"/>
      <c r="E4" s="111" t="s">
        <v>553</v>
      </c>
      <c r="F4" s="111"/>
      <c r="G4" s="111"/>
      <c r="H4" s="111" t="s">
        <v>554</v>
      </c>
      <c r="I4" s="111"/>
      <c r="J4" s="111"/>
      <c r="K4" s="111"/>
    </row>
    <row r="5" spans="1:11" ht="30" customHeight="1" x14ac:dyDescent="0.25"/>
    <row r="6" spans="1:11" x14ac:dyDescent="0.25">
      <c r="A6" s="61" t="s">
        <v>260</v>
      </c>
      <c r="B6" s="59" t="s">
        <v>259</v>
      </c>
    </row>
    <row r="7" spans="1:11" x14ac:dyDescent="0.25">
      <c r="A7" s="62" t="s">
        <v>0</v>
      </c>
      <c r="B7" s="63" t="s">
        <v>252</v>
      </c>
    </row>
    <row r="8" spans="1:11" ht="26.25" x14ac:dyDescent="0.25">
      <c r="A8" s="58" t="s">
        <v>261</v>
      </c>
      <c r="B8" s="70">
        <v>11</v>
      </c>
    </row>
    <row r="9" spans="1:11" ht="26.25" x14ac:dyDescent="0.25">
      <c r="A9" s="58" t="s">
        <v>262</v>
      </c>
      <c r="B9" s="70">
        <v>10</v>
      </c>
    </row>
    <row r="10" spans="1:11" ht="26.25" x14ac:dyDescent="0.25">
      <c r="A10" s="58" t="s">
        <v>263</v>
      </c>
      <c r="B10" s="70">
        <v>19</v>
      </c>
    </row>
    <row r="11" spans="1:11" ht="26.25" x14ac:dyDescent="0.25">
      <c r="A11" s="58" t="s">
        <v>264</v>
      </c>
      <c r="B11" s="70">
        <v>6</v>
      </c>
    </row>
    <row r="12" spans="1:11" ht="39" x14ac:dyDescent="0.25">
      <c r="A12" s="58" t="s">
        <v>562</v>
      </c>
      <c r="B12" s="70">
        <v>1</v>
      </c>
    </row>
    <row r="13" spans="1:11" x14ac:dyDescent="0.25">
      <c r="A13" s="58" t="s">
        <v>556</v>
      </c>
      <c r="B13" s="70">
        <v>47</v>
      </c>
    </row>
  </sheetData>
  <sheetProtection selectLockedCells="1" pivotTables="0" selectUnlockedCells="1"/>
  <mergeCells count="6">
    <mergeCell ref="E4:G4"/>
    <mergeCell ref="H4:K4"/>
    <mergeCell ref="B4:D4"/>
    <mergeCell ref="A2:A4"/>
    <mergeCell ref="B2:K2"/>
    <mergeCell ref="B3:K3"/>
  </mergeCells>
  <pageMargins left="0.70866141732283472" right="0.70866141732283472" top="0.74803149606299213" bottom="0.74803149606299213" header="0.31496062992125984" footer="0.31496062992125984"/>
  <pageSetup paperSize="9" scale="73"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F48"/>
  <sheetViews>
    <sheetView topLeftCell="A16" workbookViewId="0">
      <selection activeCell="E13" sqref="E13"/>
    </sheetView>
  </sheetViews>
  <sheetFormatPr baseColWidth="10" defaultColWidth="11.42578125" defaultRowHeight="15" x14ac:dyDescent="0.25"/>
  <cols>
    <col min="1" max="1" width="48.42578125" bestFit="1" customWidth="1"/>
    <col min="3" max="3" width="93.42578125" bestFit="1" customWidth="1"/>
    <col min="5" max="5" width="24" customWidth="1"/>
    <col min="10" max="10" width="58.85546875" bestFit="1" customWidth="1"/>
    <col min="11" max="11" width="7.42578125" customWidth="1"/>
    <col min="12" max="12" width="3" customWidth="1"/>
    <col min="13" max="13" width="2.42578125" customWidth="1"/>
    <col min="14" max="14" width="3" customWidth="1"/>
    <col min="15" max="15" width="12.5703125" customWidth="1"/>
    <col min="16" max="17" width="12.5703125" bestFit="1" customWidth="1"/>
  </cols>
  <sheetData>
    <row r="1" spans="1:6" x14ac:dyDescent="0.25">
      <c r="A1" t="str">
        <f>'SMS Evaluation tool (2)'!C6</f>
        <v xml:space="preserve">Componente </v>
      </c>
      <c r="B1" t="s">
        <v>255</v>
      </c>
      <c r="C1" t="str">
        <f>'SMS Evaluation tool (2)'!E6</f>
        <v>Elemento</v>
      </c>
      <c r="D1" t="s">
        <v>256</v>
      </c>
      <c r="E1" t="str">
        <f>'SMS Evaluation tool (2)'!H6</f>
        <v>Indicadores de cumplimiento y rendimiento</v>
      </c>
      <c r="F1" t="str">
        <f>'SMS Evaluation tool (2)'!I6</f>
        <v>Eficacia</v>
      </c>
    </row>
    <row r="2" spans="1:6" x14ac:dyDescent="0.25">
      <c r="A2" t="str">
        <f>'SMS Evaluation tool (2)'!C7</f>
        <v>Gestión de riesgos de la seguridad operacional (C2)</v>
      </c>
      <c r="B2" t="str">
        <f>'SMS Evaluation tool (2)'!D7</f>
        <v>1.1</v>
      </c>
      <c r="C2" t="str">
        <f>'SMS Evaluation tool (2)'!E7</f>
        <v>Identificación de peligros (E2.1)</v>
      </c>
      <c r="D2" t="str">
        <f>'SMS Evaluation tool (2)'!F7</f>
        <v xml:space="preserve">1.1.1            </v>
      </c>
      <c r="E2" t="str">
        <f>'SMS Evaluation tool (2)'!H7</f>
        <v>Existe un sistema de notificación confidencial, que captura los errores, peligros y cuasicolisiones, que es fácil de usar y accesible a todo el personal.</v>
      </c>
      <c r="F2" t="str">
        <f>'SMS Evaluation tool (2)'!I7</f>
        <v>NO INICIADO</v>
      </c>
    </row>
    <row r="3" spans="1:6" x14ac:dyDescent="0.25">
      <c r="A3" t="str">
        <f>'SMS Evaluation tool (2)'!C8</f>
        <v>Gestión de riesgos de la seguridad operacional (C2)</v>
      </c>
      <c r="B3" t="str">
        <f>'SMS Evaluation tool (2)'!D8</f>
        <v>1.1</v>
      </c>
      <c r="C3" t="str">
        <f>'SMS Evaluation tool (2)'!E8</f>
        <v>Identificación de peligros (E2.1)</v>
      </c>
      <c r="D3" t="str">
        <f>'SMS Evaluation tool (2)'!F8</f>
        <v xml:space="preserve">1.1.2 </v>
      </c>
      <c r="E3" t="str">
        <f>'SMS Evaluation tool (2)'!H8</f>
        <v>El sistema de notificación confidencial brinda retroalimentación a la persona que notifica sobre las medidas adoptadas (o no adoptadas) y, cuando sea adecuado, al resto de la organización</v>
      </c>
      <c r="F3" t="str">
        <f>'SMS Evaluation tool (2)'!I8</f>
        <v>NO INICIADO</v>
      </c>
    </row>
    <row r="4" spans="1:6" x14ac:dyDescent="0.25">
      <c r="A4" t="str">
        <f>'SMS Evaluation tool (2)'!C9</f>
        <v>Gestión de riesgos de la seguridad operacional (C2)</v>
      </c>
      <c r="B4" t="str">
        <f>'SMS Evaluation tool (2)'!D9</f>
        <v>1.1</v>
      </c>
      <c r="C4" t="str">
        <f>'SMS Evaluation tool (2)'!E9</f>
        <v>Identificación de peligros (E2.1)</v>
      </c>
      <c r="D4" t="str">
        <f>'SMS Evaluation tool (2)'!F9</f>
        <v xml:space="preserve">1.1.3 </v>
      </c>
      <c r="E4" t="str">
        <f>'SMS Evaluation tool (2)'!H9</f>
        <v>El personal expresa su confianza en la política y en los procesos de notificación de la organización.</v>
      </c>
      <c r="F4" t="str">
        <f>'SMS Evaluation tool (2)'!I9</f>
        <v>NO INICIADO</v>
      </c>
    </row>
    <row r="5" spans="1:6" x14ac:dyDescent="0.25">
      <c r="A5" t="str">
        <f>'SMS Evaluation tool (2)'!C10</f>
        <v>Gestión de riesgos de la seguridad operacional (C2)</v>
      </c>
      <c r="B5" t="str">
        <f>'SMS Evaluation tool (2)'!D10</f>
        <v>1.1</v>
      </c>
      <c r="C5" t="str">
        <f>'SMS Evaluation tool (2)'!E10</f>
        <v>Identificación de peligros (E2.1)</v>
      </c>
      <c r="D5" t="str">
        <f>'SMS Evaluation tool (2)'!F10</f>
        <v xml:space="preserve">1.1.4 </v>
      </c>
      <c r="E5" t="str">
        <f>'SMS Evaluation tool (2)'!H10</f>
        <v>Existe un proceso que define cómo se identifica peligros de múltiples fuentes utilizando métodos reactivos y proactivos (internos y externos).</v>
      </c>
      <c r="F5" t="str">
        <f>'SMS Evaluation tool (2)'!I10</f>
        <v>NO INICIADO</v>
      </c>
    </row>
    <row r="6" spans="1:6" x14ac:dyDescent="0.25">
      <c r="A6" t="str">
        <f>'SMS Evaluation tool (2)'!C11</f>
        <v>Gestión de riesgos de la seguridad operacional (C2)</v>
      </c>
      <c r="B6" t="str">
        <f>'SMS Evaluation tool (2)'!D11</f>
        <v>1.1</v>
      </c>
      <c r="C6" t="str">
        <f>'SMS Evaluation tool (2)'!E11</f>
        <v>Identificación de peligros (E2.1)</v>
      </c>
      <c r="D6" t="str">
        <f>'SMS Evaluation tool (2)'!F11</f>
        <v>1.1.5</v>
      </c>
      <c r="E6" t="str">
        <f>'SMS Evaluation tool (2)'!H11</f>
        <v>El proceso de identificación de peligros identifica los peligros relacionados con la actuación humana.</v>
      </c>
      <c r="F6" t="str">
        <f>'SMS Evaluation tool (2)'!I11</f>
        <v>NO INICIADO</v>
      </c>
    </row>
    <row r="7" spans="1:6" x14ac:dyDescent="0.25">
      <c r="A7" t="str">
        <f>'SMS Evaluation tool (2)'!C12</f>
        <v>Gestión de riesgos de la seguridad operacional (C2)</v>
      </c>
      <c r="B7" t="str">
        <f>'SMS Evaluation tool (2)'!D12</f>
        <v>1.1</v>
      </c>
      <c r="C7" t="str">
        <f>'SMS Evaluation tool (2)'!E12</f>
        <v>Identificación de peligros (E2.1)</v>
      </c>
      <c r="D7" t="str">
        <f>'SMS Evaluation tool (2)'!F12</f>
        <v xml:space="preserve">1.1.6 </v>
      </c>
      <c r="E7" t="str">
        <f>'SMS Evaluation tool (2)'!H12</f>
        <v>Existe un proceso para analizar los datos y la información sobre seguridad operacional para buscar tendencias y obtener información de gestión utilizable.</v>
      </c>
      <c r="F7" t="str">
        <f>'SMS Evaluation tool (2)'!I12</f>
        <v>NO INICIADO</v>
      </c>
    </row>
    <row r="8" spans="1:6" x14ac:dyDescent="0.25">
      <c r="A8" t="str">
        <f>'SMS Evaluation tool (2)'!C13</f>
        <v>Gestión de riesgos de la seguridad operacional (C2)</v>
      </c>
      <c r="B8" t="str">
        <f>'SMS Evaluation tool (2)'!D13</f>
        <v>1.1</v>
      </c>
      <c r="C8" t="str">
        <f>'SMS Evaluation tool (2)'!E13</f>
        <v>Identificación de peligros (E2.1)</v>
      </c>
      <c r="D8" t="str">
        <f>'SMS Evaluation tool (2)'!F13</f>
        <v>1.1.7</v>
      </c>
      <c r="E8" t="str">
        <f>'SMS Evaluation tool (2)'!H13</f>
        <v>Las investigaciones sobre seguridad operacional son realizadas por personal debidamente capacitado para identificar las causas de fondo (no sólo lo que sucedió, sino por qué sucedió).</v>
      </c>
      <c r="F8" t="str">
        <f>'SMS Evaluation tool (2)'!I13</f>
        <v>NO INICIADO</v>
      </c>
    </row>
    <row r="9" spans="1:6" x14ac:dyDescent="0.25">
      <c r="A9" t="str">
        <f>'SMS Evaluation tool (2)'!C14</f>
        <v>Gestión de riesgos de la seguridad operacional (C2)</v>
      </c>
      <c r="B9" t="str">
        <f>'SMS Evaluation tool (2)'!D14</f>
        <v>1.2</v>
      </c>
      <c r="C9" t="str">
        <f>'SMS Evaluation tool (2)'!E14</f>
        <v>Evaluación y mitigación de los riesgos de seguridad operacional (E2.2)</v>
      </c>
      <c r="D9" t="str">
        <f>'SMS Evaluation tool (2)'!F14</f>
        <v>1.2.1</v>
      </c>
      <c r="E9" t="str">
        <f>'SMS Evaluation tool (2)'!H14</f>
        <v>Existe un proceso para la gestión de riesgos que incluye el análisis y evaluación de los riesgos asociados con los peligros identificados, expresado en términos de probabilidad y gravedad (o alguna metodología alternativa).</v>
      </c>
      <c r="F9" t="str">
        <f>'SMS Evaluation tool (2)'!I14</f>
        <v>NO INICIADO</v>
      </c>
    </row>
    <row r="10" spans="1:6" x14ac:dyDescent="0.25">
      <c r="A10" t="str">
        <f>'SMS Evaluation tool (2)'!C15</f>
        <v>Gestión de riesgos de la seguridad operacional (C2)</v>
      </c>
      <c r="B10" t="str">
        <f>'SMS Evaluation tool (2)'!D15</f>
        <v>1.2</v>
      </c>
      <c r="C10" t="str">
        <f>'SMS Evaluation tool (2)'!E15</f>
        <v>Evaluación y mitigación de los riesgos de seguridad operacional (E2.2)</v>
      </c>
      <c r="D10" t="str">
        <f>'SMS Evaluation tool (2)'!F15</f>
        <v xml:space="preserve">1.2.2 </v>
      </c>
      <c r="E10" t="str">
        <f>'SMS Evaluation tool (2)'!H15</f>
        <v>Hay criterios para evaluar el nivel de riesgo que la organización está dispuesta a aceptar, y las evaluaciones y clasificaciones de riesgos están debidamente justificadas.</v>
      </c>
      <c r="F10" t="str">
        <f>'SMS Evaluation tool (2)'!I15</f>
        <v>NO INICIADO</v>
      </c>
    </row>
    <row r="11" spans="1:6" x14ac:dyDescent="0.25">
      <c r="A11" t="str">
        <f>'SMS Evaluation tool (2)'!C16</f>
        <v>Gestión de riesgos de la seguridad operacional (C2)</v>
      </c>
      <c r="B11" t="str">
        <f>'SMS Evaluation tool (2)'!D16</f>
        <v>1.2</v>
      </c>
      <c r="C11" t="str">
        <f>'SMS Evaluation tool (2)'!E16</f>
        <v>Evaluación y mitigación de los riesgos de seguridad operacional (E2.2)</v>
      </c>
      <c r="D11" t="str">
        <f>'SMS Evaluation tool (2)'!F16</f>
        <v xml:space="preserve">1.2.3 </v>
      </c>
      <c r="E11" t="str">
        <f>'SMS Evaluation tool (2)'!H16</f>
        <v xml:space="preserve">La organización cuenta con un proceso para tomar decisiones y aplicar controles de riesgo adecuados y eficaces.  </v>
      </c>
      <c r="F11" t="str">
        <f>'SMS Evaluation tool (2)'!I16</f>
        <v>NO INICIADO</v>
      </c>
    </row>
    <row r="12" spans="1:6" x14ac:dyDescent="0.25">
      <c r="A12" t="str">
        <f>'SMS Evaluation tool (2)'!C17</f>
        <v>Gestión de riesgos de la seguridad operacional (C2)</v>
      </c>
      <c r="B12" t="str">
        <f>'SMS Evaluation tool (2)'!D17</f>
        <v>1.2</v>
      </c>
      <c r="C12" t="str">
        <f>'SMS Evaluation tool (2)'!E17</f>
        <v>Evaluación y mitigación de los riesgos de seguridad operacional (E2.2)</v>
      </c>
      <c r="D12" t="str">
        <f>'SMS Evaluation tool (2)'!F17</f>
        <v xml:space="preserve">1.2.4 </v>
      </c>
      <c r="E12" t="str">
        <f>'SMS Evaluation tool (2)'!H17</f>
        <v>La alta gerencia tiene visibilidad de los peligros cuyo riesgo asociado es alto o medio, así como de su mitigación y control.</v>
      </c>
      <c r="F12" t="str">
        <f>'SMS Evaluation tool (2)'!I17</f>
        <v>NO INICIADO</v>
      </c>
    </row>
    <row r="13" spans="1:6" x14ac:dyDescent="0.25">
      <c r="A13" t="str">
        <f>'SMS Evaluation tool (2)'!C18</f>
        <v>Aseguramiento de la seguridad operacional (C3)</v>
      </c>
      <c r="B13" t="str">
        <f>'SMS Evaluation tool (2)'!D18</f>
        <v>2.1</v>
      </c>
      <c r="C13" t="str">
        <f>'SMS Evaluation tool (2)'!E18</f>
        <v>Observación y medición del rendimiento en materia de la seguridad operacional (E3.1)</v>
      </c>
      <c r="D13" t="str">
        <f>'SMS Evaluation tool (2)'!F18</f>
        <v xml:space="preserve">2.1.1 </v>
      </c>
      <c r="E13" t="str">
        <f>'SMS Evaluation tool (2)'!H18</f>
        <v>Los indicadores de rendimiento en materia de seguridad operacional (SPI) relacionados con los objetivos de seguridad operacional de la organización han sido definidos, promulgados y son observados y analizados para buscar tendencias</v>
      </c>
      <c r="F13" t="str">
        <f>'SMS Evaluation tool (2)'!I18</f>
        <v>NO INICIADO</v>
      </c>
    </row>
    <row r="14" spans="1:6" x14ac:dyDescent="0.25">
      <c r="A14" t="str">
        <f>'SMS Evaluation tool (2)'!C19</f>
        <v>Aseguramiento de la seguridad operacional (C3)</v>
      </c>
      <c r="B14" t="str">
        <f>'SMS Evaluation tool (2)'!D19</f>
        <v>2.1</v>
      </c>
      <c r="C14" t="str">
        <f>'SMS Evaluation tool (2)'!E19</f>
        <v>Observación y medición del rendimiento en materia de la seguridad operacional (E3.1)</v>
      </c>
      <c r="D14" t="str">
        <f>'SMS Evaluation tool (2)'!F19</f>
        <v xml:space="preserve">2.1.2 </v>
      </c>
      <c r="E14" t="str">
        <f>'SMS Evaluation tool (2)'!H19</f>
        <v>Los controles y mitigaciones de los riesgos se verifican/auditan para confirmar que están funcionando y son eficaces.</v>
      </c>
      <c r="F14" t="str">
        <f>'SMS Evaluation tool (2)'!I19</f>
        <v>NO INICIADO</v>
      </c>
    </row>
    <row r="15" spans="1:6" x14ac:dyDescent="0.25">
      <c r="A15" t="str">
        <f>'SMS Evaluation tool (2)'!C20</f>
        <v>Aseguramiento de la seguridad operacional (C3)</v>
      </c>
      <c r="B15" t="str">
        <f>'SMS Evaluation tool (2)'!D20</f>
        <v>2.1</v>
      </c>
      <c r="C15" t="str">
        <f>'SMS Evaluation tool (2)'!E20</f>
        <v>Observación y medición del rendimiento en materia de la seguridad operacional (E3.1)</v>
      </c>
      <c r="D15" t="str">
        <f>'SMS Evaluation tool (2)'!F20</f>
        <v xml:space="preserve">2.1.3 </v>
      </c>
      <c r="E15" t="str">
        <f>'SMS Evaluation tool (2)'!H20</f>
        <v>El aseguramiento de la seguridad operacional toma en cuenta las actividades llevadas a cabo por todas las organizaciones directamente contratadas.</v>
      </c>
      <c r="F15" t="str">
        <f>'SMS Evaluation tool (2)'!I20</f>
        <v>NO INICIADO</v>
      </c>
    </row>
    <row r="16" spans="1:6" x14ac:dyDescent="0.25">
      <c r="A16" t="str">
        <f>'SMS Evaluation tool (2)'!C21</f>
        <v>Aseguramiento de la seguridad operacional (C3)</v>
      </c>
      <c r="B16" t="str">
        <f>'SMS Evaluation tool (2)'!D21</f>
        <v>2.1</v>
      </c>
      <c r="C16" t="str">
        <f>'SMS Evaluation tool (2)'!E21</f>
        <v>Observación y medición del rendimiento en materia de la seguridad operacional (E3.1)</v>
      </c>
      <c r="D16" t="str">
        <f>'SMS Evaluation tool (2)'!F21</f>
        <v xml:space="preserve">2.1.4 </v>
      </c>
      <c r="E16" t="str">
        <f>'SMS Evaluation tool (2)'!H21</f>
        <v>Se define las responsabilidades y la obligación de rendición de cuentas para garantizar el cumplimiento de las normas de la seguridad operacional y se identifica claramente los requisitos aplicables en los manuales y procedimientos de la organización.</v>
      </c>
      <c r="F16" t="str">
        <f>'SMS Evaluation tool (2)'!I21</f>
        <v>NO INICIADO</v>
      </c>
    </row>
    <row r="17" spans="1:6" x14ac:dyDescent="0.25">
      <c r="A17" t="str">
        <f>'SMS Evaluation tool (2)'!C22</f>
        <v>Aseguramiento de la seguridad operacional (C3)</v>
      </c>
      <c r="B17" t="str">
        <f>'SMS Evaluation tool (2)'!D22</f>
        <v>2.1</v>
      </c>
      <c r="C17" t="str">
        <f>'SMS Evaluation tool (2)'!E22</f>
        <v>Observación y medición del rendimiento en materia de la seguridad operacional (E3.1)</v>
      </c>
      <c r="D17" t="str">
        <f>'SMS Evaluation tool (2)'!F22</f>
        <v xml:space="preserve">2.1.5 </v>
      </c>
      <c r="E17" t="str">
        <f>'SMS Evaluation tool (2)'!H22</f>
        <v>Existe un programa de auditoría interna que incluye detalles sobre el calendario de auditorías, los procedimientos para las auditorías, la notificación, el seguimiento y los registros.</v>
      </c>
      <c r="F17" t="str">
        <f>'SMS Evaluation tool (2)'!I22</f>
        <v>NO INICIADO</v>
      </c>
    </row>
    <row r="18" spans="1:6" x14ac:dyDescent="0.25">
      <c r="A18" t="str">
        <f>'SMS Evaluation tool (2)'!C23</f>
        <v>Aseguramiento de la seguridad operacional (C3)</v>
      </c>
      <c r="B18" t="str">
        <f>'SMS Evaluation tool (2)'!D23</f>
        <v>2.1</v>
      </c>
      <c r="C18" t="str">
        <f>'SMS Evaluation tool (2)'!E23</f>
        <v>Observación y medición del rendimiento en materia de la seguridad operacional (E3.1)</v>
      </c>
      <c r="D18" t="str">
        <f>'SMS Evaluation tool (2)'!F23</f>
        <v xml:space="preserve">2.1.6 </v>
      </c>
      <c r="E18" t="str">
        <f>'SMS Evaluation tool (2)'!H23</f>
        <v>Se define las responsabilidades del proceso de auditoría interna y existe una persona o grupo de personas con responsabilidades de auditoría interna con acceso directo al ejecutivo/ gerente responsable.</v>
      </c>
      <c r="F18" t="str">
        <f>'SMS Evaluation tool (2)'!I23</f>
        <v>NO INICIADO</v>
      </c>
    </row>
    <row r="19" spans="1:6" x14ac:dyDescent="0.25">
      <c r="A19" t="str">
        <f>'SMS Evaluation tool (2)'!C24</f>
        <v>Aseguramiento de la seguridad operacional (C3)</v>
      </c>
      <c r="B19" t="str">
        <f>'SMS Evaluation tool (2)'!D24</f>
        <v>2.1</v>
      </c>
      <c r="C19" t="str">
        <f>'SMS Evaluation tool (2)'!E24</f>
        <v>Observación y medición del rendimiento en materia de la seguridad operacional (E3.1)</v>
      </c>
      <c r="D19" t="str">
        <f>'SMS Evaluation tool (2)'!F24</f>
        <v xml:space="preserve">2.1.7 </v>
      </c>
      <c r="E19" t="str">
        <f>'SMS Evaluation tool (2)'!H24</f>
        <v>Después de una auditoría, se realiza un análisis apropiado de los factores causales y se toman medidas correctivas/ preventivas.</v>
      </c>
      <c r="F19" t="str">
        <f>'SMS Evaluation tool (2)'!I24</f>
        <v>NO INICIADO</v>
      </c>
    </row>
    <row r="20" spans="1:6" x14ac:dyDescent="0.25">
      <c r="A20" t="str">
        <f>'SMS Evaluation tool (2)'!C25</f>
        <v>Aseguramiento de la seguridad operacional (C3)</v>
      </c>
      <c r="B20" t="str">
        <f>'SMS Evaluation tool (2)'!D25</f>
        <v>2.2</v>
      </c>
      <c r="C20" t="str">
        <f>'SMS Evaluation tool (2)'!E25</f>
        <v>La gestión del cambio (E3.2)</v>
      </c>
      <c r="D20" t="str">
        <f>'SMS Evaluation tool (2)'!F25</f>
        <v xml:space="preserve">2.2.1 </v>
      </c>
      <c r="E20" t="str">
        <f>'SMS Evaluation tool (2)'!H25</f>
        <v>La organización cuenta con un proceso para identificar si los cambios tienen un impacto en la seguridad operacional, así como para gestionar los riesgos identificados de acuerdo con los procesos de gestión de riesgos de seguridad operacional existentes.</v>
      </c>
      <c r="F20" t="str">
        <f>'SMS Evaluation tool (2)'!I25</f>
        <v>NO INICIADO</v>
      </c>
    </row>
    <row r="21" spans="1:6" x14ac:dyDescent="0.25">
      <c r="A21" t="str">
        <f>'SMS Evaluation tool (2)'!C26</f>
        <v>Aseguramiento de la seguridad operacional (C3)</v>
      </c>
      <c r="B21" t="str">
        <f>'SMS Evaluation tool (2)'!D26</f>
        <v>2.2</v>
      </c>
      <c r="C21" t="str">
        <f>'SMS Evaluation tool (2)'!E26</f>
        <v>La gestión del cambio (E3.2)</v>
      </c>
      <c r="D21" t="str">
        <f>'SMS Evaluation tool (2)'!F26</f>
        <v xml:space="preserve">2.2.2 </v>
      </c>
      <c r="E21" t="str">
        <f>'SMS Evaluation tool (2)'!H26</f>
        <v>Las cuestiones relativas a los factores humanos (HF) se han considerado como parte del proceso de gestión del cambio y, donde corresponde, la organización ha aplicado las normas de diseño adecuadas, centradas en el factor humano, para el diseño de los equipos y el entorno físico.</v>
      </c>
      <c r="F21" t="str">
        <f>'SMS Evaluation tool (2)'!I26</f>
        <v>NO INICIADO</v>
      </c>
    </row>
    <row r="22" spans="1:6" x14ac:dyDescent="0.25">
      <c r="A22" t="str">
        <f>'SMS Evaluation tool (2)'!C27</f>
        <v>Aseguramiento de la seguridad operacional (C3)</v>
      </c>
      <c r="B22" t="str">
        <f>'SMS Evaluation tool (2)'!D27</f>
        <v>2.3</v>
      </c>
      <c r="C22" t="str">
        <f>'SMS Evaluation tool (2)'!E27</f>
        <v>Mejora continua del SMS (E3.3)</v>
      </c>
      <c r="D22" t="str">
        <f>'SMS Evaluation tool (2)'!F27</f>
        <v xml:space="preserve">2.3.1 </v>
      </c>
      <c r="E22" t="str">
        <f>'SMS Evaluation tool (2)'!H27</f>
        <v>La organización supervisa y evalúa continuamente sus procesos de SMS para mantener o mejorar continuamente la eficacia total del SMS.</v>
      </c>
      <c r="F22" t="str">
        <f>'SMS Evaluation tool (2)'!I27</f>
        <v>NO INICIADO</v>
      </c>
    </row>
    <row r="23" spans="1:6" x14ac:dyDescent="0.25">
      <c r="A23" t="str">
        <f>'SMS Evaluation tool (2)'!C28</f>
        <v>Políticas y objetivos de la seguridad operacional (C1)</v>
      </c>
      <c r="B23" t="str">
        <f>'SMS Evaluation tool (2)'!D28</f>
        <v>3.1</v>
      </c>
      <c r="C23" t="str">
        <f>'SMS Evaluation tool (2)'!E28</f>
        <v>Compromiso de gestión (E 1.1)</v>
      </c>
      <c r="D23" t="str">
        <f>'SMS Evaluation tool (2)'!F28</f>
        <v xml:space="preserve">3.1.1 </v>
      </c>
      <c r="E23" t="str">
        <f>'SMS Evaluation tool (2)'!H28</f>
        <v>Existe una política de seguridad operacional, firmada por el Gerente Responsable, que incluye un compromiso hacia la mejora continua; cumple con todos los requisitos y normas legales aplicables; y toma en consideración las mejores prácticas.</v>
      </c>
      <c r="F23" t="str">
        <f>'SMS Evaluation tool (2)'!I28</f>
        <v>NO INICIADO</v>
      </c>
    </row>
    <row r="24" spans="1:6" x14ac:dyDescent="0.25">
      <c r="A24" t="str">
        <f>'SMS Evaluation tool (2)'!C29</f>
        <v>Políticas y objetivos de la seguridad operacional (C1)</v>
      </c>
      <c r="B24" t="str">
        <f>'SMS Evaluation tool (2)'!D29</f>
        <v>3.1</v>
      </c>
      <c r="C24" t="str">
        <f>'SMS Evaluation tool (2)'!E29</f>
        <v>Compromiso de gestión (E 1.1)</v>
      </c>
      <c r="D24" t="str">
        <f>'SMS Evaluation tool (2)'!F29</f>
        <v xml:space="preserve">3.1.2 </v>
      </c>
      <c r="E24" t="str">
        <f>'SMS Evaluation tool (2)'!H29</f>
        <v>La política de seguridad operacional incluye una declaración para proporcionar los recursos adecuados, y la organización está gestionándolos con el objetivo de anticipar y subsanar cualquier deficiencia.</v>
      </c>
      <c r="F24" t="str">
        <f>'SMS Evaluation tool (2)'!I29</f>
        <v>NO INICIADO</v>
      </c>
    </row>
    <row r="25" spans="1:6" x14ac:dyDescent="0.25">
      <c r="A25" t="str">
        <f>'SMS Evaluation tool (2)'!C30</f>
        <v>Políticas y objetivos de la seguridad operacional (C1)</v>
      </c>
      <c r="B25" t="str">
        <f>'SMS Evaluation tool (2)'!D30</f>
        <v>3.1</v>
      </c>
      <c r="C25" t="str">
        <f>'SMS Evaluation tool (2)'!E30</f>
        <v>Compromiso de gestión (E 1.1)</v>
      </c>
      <c r="D25" t="str">
        <f>'SMS Evaluation tool (2)'!F30</f>
        <v xml:space="preserve">3.1.3 </v>
      </c>
      <c r="E25" t="str">
        <f>'SMS Evaluation tool (2)'!H30</f>
        <v>Existen políticas establecidas para las funciones críticas de seguridad operacional, relacionadas con todos los aspectos de aptitud para el trabajo (por ejemplo, la política sobre alcohol y drogas o la fatiga).</v>
      </c>
      <c r="F25" t="str">
        <f>'SMS Evaluation tool (2)'!I30</f>
        <v>NO INICIADO</v>
      </c>
    </row>
    <row r="26" spans="1:6" x14ac:dyDescent="0.25">
      <c r="A26" t="str">
        <f>'SMS Evaluation tool (2)'!C31</f>
        <v>Políticas y objetivos de la seguridad operacional (C1)</v>
      </c>
      <c r="B26" t="str">
        <f>'SMS Evaluation tool (2)'!D31</f>
        <v>3.1</v>
      </c>
      <c r="C26" t="str">
        <f>'SMS Evaluation tool (2)'!E31</f>
        <v>Compromiso de gestión (E 1.1)</v>
      </c>
      <c r="D26" t="str">
        <f>'SMS Evaluation tool (2)'!F31</f>
        <v xml:space="preserve">3.1.4 </v>
      </c>
      <c r="E26" t="str">
        <f>'SMS Evaluation tool (2)'!H31</f>
        <v>Existe un medio para la comunicación de la política de seguridad operacional.</v>
      </c>
      <c r="F26" t="str">
        <f>'SMS Evaluation tool (2)'!I31</f>
        <v>NO INICIADO</v>
      </c>
    </row>
    <row r="27" spans="1:6" x14ac:dyDescent="0.25">
      <c r="A27" t="str">
        <f>'SMS Evaluation tool (2)'!C32</f>
        <v>Políticas y objetivos de la seguridad operacional (C1)</v>
      </c>
      <c r="B27" t="str">
        <f>'SMS Evaluation tool (2)'!D32</f>
        <v>3.1</v>
      </c>
      <c r="C27" t="str">
        <f>'SMS Evaluation tool (2)'!E32</f>
        <v>Compromiso de gestión (E 1.1)</v>
      </c>
      <c r="D27" t="str">
        <f>'SMS Evaluation tool (2)'!F32</f>
        <v xml:space="preserve">3.1.5 </v>
      </c>
      <c r="E27" t="str">
        <f>'SMS Evaluation tool (2)'!H32</f>
        <v>El ejecutivo responsable y el equipo de la alta gerencia promueven una cultura positiva de seguridad operacional/justicia y demuestran su compromiso con la política de seguridad operacional, a través de la participación activa y visible en el sistema de gestión de la seguridad operacional.</v>
      </c>
      <c r="F27" t="str">
        <f>'SMS Evaluation tool (2)'!I32</f>
        <v>NO INICIADO</v>
      </c>
    </row>
    <row r="28" spans="1:6" x14ac:dyDescent="0.25">
      <c r="A28" t="str">
        <f>'SMS Evaluation tool (2)'!C33</f>
        <v>Políticas y objetivos de la seguridad operacional (C1)</v>
      </c>
      <c r="B28" t="str">
        <f>'SMS Evaluation tool (2)'!D33</f>
        <v>3.1</v>
      </c>
      <c r="C28" t="str">
        <f>'SMS Evaluation tool (2)'!E33</f>
        <v>Compromiso de gestión (E 1.1)</v>
      </c>
      <c r="D28" t="str">
        <f>'SMS Evaluation tool (2)'!F33</f>
        <v xml:space="preserve">3.1.6 </v>
      </c>
      <c r="E28" t="str">
        <f>'SMS Evaluation tool (2)'!H33</f>
        <v>La política sobre seguridad operacional fomenta activamente las notificaciones sobre seguridad operacional.</v>
      </c>
      <c r="F28" t="str">
        <f>'SMS Evaluation tool (2)'!I33</f>
        <v>NO INICIADO</v>
      </c>
    </row>
    <row r="29" spans="1:6" x14ac:dyDescent="0.25">
      <c r="A29" t="str">
        <f>'SMS Evaluation tool (2)'!C34</f>
        <v>Políticas y objetivos de la seguridad operacional (C1)</v>
      </c>
      <c r="B29" t="str">
        <f>'SMS Evaluation tool (2)'!D34</f>
        <v>3.1</v>
      </c>
      <c r="C29" t="str">
        <f>'SMS Evaluation tool (2)'!E34</f>
        <v>Compromiso de gestión (E 1.1)</v>
      </c>
      <c r="D29" t="str">
        <f>'SMS Evaluation tool (2)'!F34</f>
        <v xml:space="preserve">3.1.7 </v>
      </c>
      <c r="E29" t="str">
        <f>'SMS Evaluation tool (2)'!H34</f>
        <v>Se ha definido una política y principios de una cultura justa que identifican claramente los comportamientos aceptables e inaceptables para promover una cultura justa.</v>
      </c>
      <c r="F29" t="str">
        <f>'SMS Evaluation tool (2)'!I34</f>
        <v>NO INICIADO</v>
      </c>
    </row>
    <row r="30" spans="1:6" x14ac:dyDescent="0.25">
      <c r="A30" t="str">
        <f>'SMS Evaluation tool (2)'!C35</f>
        <v>Políticas y objetivos de la seguridad operacional (C1)</v>
      </c>
      <c r="B30" t="str">
        <f>'SMS Evaluation tool (2)'!D35</f>
        <v>3.1</v>
      </c>
      <c r="C30" t="str">
        <f>'SMS Evaluation tool (2)'!E35</f>
        <v>Compromiso de gestión (E 1.1)</v>
      </c>
      <c r="D30" t="str">
        <f>'SMS Evaluation tool (2)'!F35</f>
        <v xml:space="preserve">3.1.8 </v>
      </c>
      <c r="E30" t="str">
        <f>'SMS Evaluation tool (2)'!H35</f>
        <v>Se han establecido objetivos de seguridad operacional coherentes con la política de seguridad operacional y éstos son comunicados a toda la organización.</v>
      </c>
      <c r="F30" t="str">
        <f>'SMS Evaluation tool (2)'!I35</f>
        <v>NO INICIADO</v>
      </c>
    </row>
    <row r="31" spans="1:6" x14ac:dyDescent="0.25">
      <c r="A31" t="str">
        <f>'SMS Evaluation tool (2)'!C36</f>
        <v>Políticas y objetivos de la seguridad operacional (C1)</v>
      </c>
      <c r="B31" t="str">
        <f>'SMS Evaluation tool (2)'!D36</f>
        <v>3.1</v>
      </c>
      <c r="C31" t="str">
        <f>'SMS Evaluation tool (2)'!E36</f>
        <v>Compromiso de gestión (E 1.1)</v>
      </c>
      <c r="D31" t="str">
        <f>'SMS Evaluation tool (2)'!F36</f>
        <v>3.1.9</v>
      </c>
      <c r="E31" t="str">
        <f>'SMS Evaluation tool (2)'!H36</f>
        <v>El programa estatal de seguridad operacional (SSP) está siendo considerado y abordado según corresponda.</v>
      </c>
      <c r="F31" t="str">
        <f>'SMS Evaluation tool (2)'!I36</f>
        <v>NO INICIADO</v>
      </c>
    </row>
    <row r="32" spans="1:6" x14ac:dyDescent="0.25">
      <c r="A32" t="str">
        <f>'SMS Evaluation tool (2)'!C37</f>
        <v>Políticas y objetivos de la seguridad operacional (C1)</v>
      </c>
      <c r="B32" t="str">
        <f>'SMS Evaluation tool (2)'!D37</f>
        <v>3.2</v>
      </c>
      <c r="C32" t="str">
        <f>'SMS Evaluation tool (2)'!E37</f>
        <v>Obligaciones de rendición de cuentas y responsabilidades en materia de seguridad operacional (E 1.2)</v>
      </c>
      <c r="D32" t="str">
        <f>'SMS Evaluation tool (2)'!F37</f>
        <v xml:space="preserve">3.2.1 </v>
      </c>
      <c r="E32" t="str">
        <f>'SMS Evaluation tool (2)'!H37</f>
        <v>Se ha nombrado un ejecutivo responsable con plena responsabilidad y obligación de rendición de cuentas para garantizar que el SMS se aplique correctamente y funcione con eficacia.</v>
      </c>
      <c r="F32" t="str">
        <f>'SMS Evaluation tool (2)'!I37</f>
        <v>NO INICIADO</v>
      </c>
    </row>
    <row r="33" spans="1:6" x14ac:dyDescent="0.25">
      <c r="A33" t="str">
        <f>'SMS Evaluation tool (2)'!C38</f>
        <v>Políticas y objetivos de la seguridad operacional (C1)</v>
      </c>
      <c r="B33" t="str">
        <f>'SMS Evaluation tool (2)'!D38</f>
        <v>3.2</v>
      </c>
      <c r="C33" t="str">
        <f>'SMS Evaluation tool (2)'!E38</f>
        <v>Obligaciones de rendición de cuentas y responsabilidades en materia de seguridad operacional (E 1.2)</v>
      </c>
      <c r="D33" t="str">
        <f>'SMS Evaluation tool (2)'!F38</f>
        <v xml:space="preserve">3.2.2 </v>
      </c>
      <c r="E33" t="str">
        <f>'SMS Evaluation tool (2)'!H38</f>
        <v>El ejecutivo/ gerente responsable es plenamente consciente de sus funciones y responsabilidades en materia del SMS con respecto a la política de seguridad operacional, los requisitos de seguridad operacional y la cultura de seguridad operacional de la organización.</v>
      </c>
      <c r="F33" t="str">
        <f>'SMS Evaluation tool (2)'!I38</f>
        <v>NO INICIADO</v>
      </c>
    </row>
    <row r="34" spans="1:6" x14ac:dyDescent="0.25">
      <c r="A34" t="str">
        <f>'SMS Evaluation tool (2)'!C39</f>
        <v>Políticas y objetivos de la seguridad operacional (C1)</v>
      </c>
      <c r="B34" t="str">
        <f>'SMS Evaluation tool (2)'!D39</f>
        <v>3.2</v>
      </c>
      <c r="C34" t="str">
        <f>'SMS Evaluation tool (2)'!E39</f>
        <v>Obligaciones de rendición de cuentas y responsabilidades en materia de seguridad operacional (E 1.2)</v>
      </c>
      <c r="D34" t="str">
        <f>'SMS Evaluation tool (2)'!F39</f>
        <v xml:space="preserve">3.2.3 </v>
      </c>
      <c r="E34" t="str">
        <f>'SMS Evaluation tool (2)'!H39</f>
        <v>Las obligaciones de rendición de cuentas, las autoridades y las responsabilidades están definidas y documentadas en toda la organización y el personal comprende sus propias responsabilidades.</v>
      </c>
      <c r="F34" t="str">
        <f>'SMS Evaluation tool (2)'!I39</f>
        <v>NO INICIADO</v>
      </c>
    </row>
    <row r="35" spans="1:6" x14ac:dyDescent="0.25">
      <c r="A35" t="str">
        <f>'SMS Evaluation tool (2)'!C40</f>
        <v>Políticas y objetivos de la seguridad operacional (C1)</v>
      </c>
      <c r="B35" t="str">
        <f>'SMS Evaluation tool (2)'!D40</f>
        <v>3.3</v>
      </c>
      <c r="C35" t="str">
        <f>'SMS Evaluation tool (2)'!E40</f>
        <v>Nombramiento de personal clave  (E1.3)</v>
      </c>
      <c r="D35" t="str">
        <f>'SMS Evaluation tool (2)'!F40</f>
        <v xml:space="preserve">3.3.1 </v>
      </c>
      <c r="E35" t="str">
        <f>'SMS Evaluation tool (2)'!H40</f>
        <v>Se ha nombrado un gerente de seguridad operacional competente, responsable de la implementación y el mantenimiento del SMS, que depende directamente del ejecutivo/ gerente responsable.</v>
      </c>
      <c r="F35" t="str">
        <f>'SMS Evaluation tool (2)'!I40</f>
        <v>NO INICIADO</v>
      </c>
    </row>
    <row r="36" spans="1:6" x14ac:dyDescent="0.25">
      <c r="A36" t="str">
        <f>'SMS Evaluation tool (2)'!C41</f>
        <v>Políticas y objetivos de la seguridad operacional (C1)</v>
      </c>
      <c r="B36" t="str">
        <f>'SMS Evaluation tool (2)'!D41</f>
        <v>3.3</v>
      </c>
      <c r="C36" t="str">
        <f>'SMS Evaluation tool (2)'!E41</f>
        <v>Nombramiento de personal clave  (E1.3)</v>
      </c>
      <c r="D36" t="str">
        <f>'SMS Evaluation tool (2)'!F41</f>
        <v xml:space="preserve">3.3.2 </v>
      </c>
      <c r="E36" t="str">
        <f>'SMS Evaluation tool (2)'!H41</f>
        <v>La organización ha asignado recursos suficientes para gestionar el SMS, incluido, entre otros, personal competente para la investigación, el análisis, la auditoría y la promoción de la seguridad operacional.</v>
      </c>
      <c r="F36" t="str">
        <f>'SMS Evaluation tool (2)'!I41</f>
        <v>NO INICIADO</v>
      </c>
    </row>
    <row r="37" spans="1:6" x14ac:dyDescent="0.25">
      <c r="A37" t="str">
        <f>'SMS Evaluation tool (2)'!C42</f>
        <v>Políticas y objetivos de la seguridad operacional (C1)</v>
      </c>
      <c r="B37" t="str">
        <f>'SMS Evaluation tool (2)'!D42</f>
        <v>3.3</v>
      </c>
      <c r="C37" t="str">
        <f>'SMS Evaluation tool (2)'!E42</f>
        <v>Nombramiento de personal clave  (E1.3)</v>
      </c>
      <c r="D37" t="str">
        <f>'SMS Evaluation tool (2)'!F42</f>
        <v xml:space="preserve">3.3.3 </v>
      </c>
      <c r="E37" t="str">
        <f>'SMS Evaluation tool (2)'!H42</f>
        <v>La organización ha establecido uno o varios comités de seguridad operacional que debaten y resuelven los riesgos de la seguridad operacional y las cuestiones de cumplimiento, e incluye al ejecutivo responsable y a los jefes de las áreas funcionales.</v>
      </c>
      <c r="F37" t="str">
        <f>'SMS Evaluation tool (2)'!I42</f>
        <v>NO INICIADO</v>
      </c>
    </row>
    <row r="38" spans="1:6" x14ac:dyDescent="0.25">
      <c r="A38" t="str">
        <f>'SMS Evaluation tool (2)'!C43</f>
        <v>Políticas y objetivos de la seguridad operacional (C1)</v>
      </c>
      <c r="B38" t="str">
        <f>'SMS Evaluation tool (2)'!D43</f>
        <v>3.4</v>
      </c>
      <c r="C38" t="str">
        <f>'SMS Evaluation tool (2)'!E43</f>
        <v>Coordinación de la planificación de la respuesta ante emergencias  (E1.4)</v>
      </c>
      <c r="D38" t="str">
        <f>'SMS Evaluation tool (2)'!F43</f>
        <v xml:space="preserve">3.4.1 </v>
      </c>
      <c r="E38" t="str">
        <f>'SMS Evaluation tool (2)'!H43</f>
        <v>Se ha desarrollado y distribuido un plan de respuesta ante emergencias (ERP) que define los procedimientos, roles, responsabilidades y acciones de las diversas organizaciones y personal clave.</v>
      </c>
      <c r="F38" t="str">
        <f>'SMS Evaluation tool (2)'!I43</f>
        <v>NO INICIADO</v>
      </c>
    </row>
    <row r="39" spans="1:6" x14ac:dyDescent="0.25">
      <c r="A39" t="str">
        <f>'SMS Evaluation tool (2)'!C44</f>
        <v>Políticas y objetivos de la seguridad operacional (C1)</v>
      </c>
      <c r="B39" t="str">
        <f>'SMS Evaluation tool (2)'!D44</f>
        <v>3.4</v>
      </c>
      <c r="C39" t="str">
        <f>'SMS Evaluation tool (2)'!E44</f>
        <v>Coordinación de la planificación de la respuesta ante emergencias  (E1.4)</v>
      </c>
      <c r="D39" t="str">
        <f>'SMS Evaluation tool (2)'!F44</f>
        <v xml:space="preserve">3.4.2 </v>
      </c>
      <c r="E39" t="str">
        <f>'SMS Evaluation tool (2)'!H44</f>
        <v>Periódicamente se comprueba la idoneidad del ERP y se examina los resultados para mejorar su eficacia.</v>
      </c>
      <c r="F39" t="str">
        <f>'SMS Evaluation tool (2)'!I44</f>
        <v>NO INICIADO</v>
      </c>
    </row>
    <row r="40" spans="1:6" x14ac:dyDescent="0.25">
      <c r="A40" t="str">
        <f>'SMS Evaluation tool (2)'!C45</f>
        <v>Políticas y objetivos de la seguridad operacional (C1)</v>
      </c>
      <c r="B40" t="str">
        <f>'SMS Evaluation tool (2)'!D45</f>
        <v>3.5</v>
      </c>
      <c r="C40" t="str">
        <f>'SMS Evaluation tool (2)'!E45</f>
        <v>Documentación del SMS (E1.5)</v>
      </c>
      <c r="D40" t="str">
        <f>'SMS Evaluation tool (2)'!F45</f>
        <v xml:space="preserve">3.5.1 </v>
      </c>
      <c r="E40" t="str">
        <f>'SMS Evaluation tool (2)'!H45</f>
        <v>La documentación del SMS incluye las políticas y los procesos que describen el sistema y los procesos de gestión de la seguridad operacional de la organización y está a disposición de todo el personal pertinente.</v>
      </c>
      <c r="F40" t="str">
        <f>'SMS Evaluation tool (2)'!I45</f>
        <v>NO INICIADO</v>
      </c>
    </row>
    <row r="41" spans="1:6" x14ac:dyDescent="0.25">
      <c r="A41" t="str">
        <f>'SMS Evaluation tool (2)'!C46</f>
        <v>Políticas y objetivos de la seguridad operacional (C1)</v>
      </c>
      <c r="B41" t="str">
        <f>'SMS Evaluation tool (2)'!D46</f>
        <v>3.5</v>
      </c>
      <c r="C41" t="str">
        <f>'SMS Evaluation tool (2)'!E46</f>
        <v>Documentación del SMS (E1.5)</v>
      </c>
      <c r="D41" t="str">
        <f>'SMS Evaluation tool (2)'!F46</f>
        <v xml:space="preserve">3.5.2 </v>
      </c>
      <c r="E41" t="str">
        <f>'SMS Evaluation tool (2)'!H46</f>
        <v>La documentación SMS, incluidos los registros relacionados con el SMS, se revisa y actualiza periódicamente con el adecuado control de versiones.</v>
      </c>
      <c r="F41" t="str">
        <f>'SMS Evaluation tool (2)'!I46</f>
        <v>NO INICIADO</v>
      </c>
    </row>
    <row r="42" spans="1:6" x14ac:dyDescent="0.25">
      <c r="A42" t="str">
        <f>'SMS Evaluation tool (2)'!C47</f>
        <v>Promoción de la seguridad operacional (C4)</v>
      </c>
      <c r="B42" t="str">
        <f>'SMS Evaluation tool (2)'!D47</f>
        <v>4.1</v>
      </c>
      <c r="C42" t="str">
        <f>'SMS Evaluation tool (2)'!E47</f>
        <v>Instrucción y educación (E4.1)</v>
      </c>
      <c r="D42" t="str">
        <f>'SMS Evaluation tool (2)'!F47</f>
        <v xml:space="preserve">4.1.1 </v>
      </c>
      <c r="E42" t="str">
        <f>'SMS Evaluation tool (2)'!H47</f>
        <v>Existe un programa de instrucción en SMS que incluye instrucción inicial y recurrente. La instrucción cubre las tareas de seguridad operacional individuales (incluyendo roles, responsabilidades y obligación de rendición de cuentas) y cómo funciona el SMS de la organización.</v>
      </c>
      <c r="F42" t="str">
        <f>'SMS Evaluation tool (2)'!I47</f>
        <v>NO INICIADO</v>
      </c>
    </row>
    <row r="43" spans="1:6" x14ac:dyDescent="0.25">
      <c r="A43" t="str">
        <f>'SMS Evaluation tool (2)'!C48</f>
        <v>Promoción de la seguridad operacional (C4)</v>
      </c>
      <c r="B43" t="str">
        <f>'SMS Evaluation tool (2)'!D48</f>
        <v>4.1</v>
      </c>
      <c r="C43" t="str">
        <f>'SMS Evaluation tool (2)'!E48</f>
        <v>Instrucción y educación (E4.1)</v>
      </c>
      <c r="D43" t="str">
        <f>'SMS Evaluation tool (2)'!F48</f>
        <v xml:space="preserve">4.1.2 </v>
      </c>
      <c r="E43" t="str">
        <f>'SMS Evaluation tool (2)'!H48</f>
        <v>Hay un proceso en vigor para medir la eficacia de la instrucción y para adoptar las medidas adecuadas para mejorar la instrucción posterior.</v>
      </c>
      <c r="F43" t="str">
        <f>'SMS Evaluation tool (2)'!I48</f>
        <v>NO INICIADO</v>
      </c>
    </row>
    <row r="44" spans="1:6" x14ac:dyDescent="0.25">
      <c r="A44" t="str">
        <f>'SMS Evaluation tool (2)'!C49</f>
        <v>Promoción de la seguridad operacional (C4)</v>
      </c>
      <c r="B44" t="str">
        <f>'SMS Evaluation tool (2)'!D49</f>
        <v>4.1</v>
      </c>
      <c r="C44" t="str">
        <f>'SMS Evaluation tool (2)'!E49</f>
        <v>Instrucción y educación (E4.1)</v>
      </c>
      <c r="D44" t="str">
        <f>'SMS Evaluation tool (2)'!F49</f>
        <v xml:space="preserve">4.1.3 </v>
      </c>
      <c r="E44" t="str">
        <f>'SMS Evaluation tool (2)'!H49</f>
        <v>La instrucción incluye factores humanos y organizacionales, incluyendo cultura justa y habilidades no técnicas, con la intención de reducir el error humano.</v>
      </c>
      <c r="F44" t="str">
        <f>'SMS Evaluation tool (2)'!I49</f>
        <v>NO INICIADO</v>
      </c>
    </row>
    <row r="45" spans="1:6" x14ac:dyDescent="0.25">
      <c r="A45" t="str">
        <f>'SMS Evaluation tool (2)'!C50</f>
        <v>Promoción de la seguridad operacional (C4)</v>
      </c>
      <c r="B45" t="str">
        <f>'SMS Evaluation tool (2)'!D50</f>
        <v>4.1</v>
      </c>
      <c r="C45" t="str">
        <f>'SMS Evaluation tool (2)'!E50</f>
        <v>Instrucción y educación (E4.1)</v>
      </c>
      <c r="D45" t="str">
        <f>'SMS Evaluation tool (2)'!F50</f>
        <v xml:space="preserve">4.1.4 </v>
      </c>
      <c r="E45" t="str">
        <f>'SMS Evaluation tool (2)'!H50</f>
        <v>Hay un proceso que evalúa la competencia del individuo y toma las medidas correctivas apropiadas cuando sea necesario.</v>
      </c>
      <c r="F45" t="str">
        <f>'SMS Evaluation tool (2)'!I50</f>
        <v>NO INICIADO</v>
      </c>
    </row>
    <row r="46" spans="1:6" x14ac:dyDescent="0.25">
      <c r="A46" t="str">
        <f>'SMS Evaluation tool (2)'!C51</f>
        <v>Promoción de la seguridad operacional (C4)</v>
      </c>
      <c r="B46" t="str">
        <f>'SMS Evaluation tool (2)'!D51</f>
        <v>4.1</v>
      </c>
      <c r="C46" t="str">
        <f>'SMS Evaluation tool (2)'!E51</f>
        <v>Instrucción y educación (E4.1)</v>
      </c>
      <c r="D46" t="str">
        <f>'SMS Evaluation tool (2)'!F51</f>
        <v xml:space="preserve">4.1.5 </v>
      </c>
      <c r="E46" t="str">
        <f>'SMS Evaluation tool (2)'!H51</f>
        <v>Se define y evalúa la competencia de los instructores y se adoptan las medidas correctivas adecuadas cuando es necesario.</v>
      </c>
      <c r="F46" t="str">
        <f>'SMS Evaluation tool (2)'!I51</f>
        <v>NO INICIADO</v>
      </c>
    </row>
    <row r="47" spans="1:6" x14ac:dyDescent="0.25">
      <c r="A47" t="str">
        <f>'SMS Evaluation tool (2)'!C52</f>
        <v>Promoción de la seguridad operacional (C4)</v>
      </c>
      <c r="B47" t="str">
        <f>'SMS Evaluation tool (2)'!D52</f>
        <v>4.2</v>
      </c>
      <c r="C47" t="str">
        <f>'SMS Evaluation tool (2)'!E52</f>
        <v>Comunicación de la seguridad operacional (E 4.2)</v>
      </c>
      <c r="D47" t="str">
        <f>'SMS Evaluation tool (2)'!F52</f>
        <v xml:space="preserve">4.2.1 </v>
      </c>
      <c r="E47" t="str">
        <f>'SMS Evaluation tool (2)'!H52</f>
        <v>Existe un proceso para determinar qué información crítica de seguridad operacional debe comunicarse y cómo se comunica a todo el personal de la organización, según corresponda. Esto incluye a las organizaciones y al personal contratado, cuando proceda.</v>
      </c>
      <c r="F47" t="str">
        <f>'SMS Evaluation tool (2)'!I52</f>
        <v>NO INICIADO</v>
      </c>
    </row>
    <row r="48" spans="1:6" x14ac:dyDescent="0.25">
      <c r="A48" t="str">
        <f>'SMS Evaluation tool (2)'!C53</f>
        <v>Gestión de la interfaz (MAUT-1.0-22- 007 - Asuntos complementarios para implementación de SMS #7.8)</v>
      </c>
      <c r="B48" t="str">
        <f>'SMS Evaluation tool (2)'!D53</f>
        <v>5.1</v>
      </c>
      <c r="C48" t="str">
        <f>'SMS Evaluation tool (2)'!E53</f>
        <v>Gestión de la interfaz (MAUT-1.0-22- 007 - Asuntos complementarios para implementación de SMS #7.8)</v>
      </c>
      <c r="D48" t="str">
        <f>'SMS Evaluation tool (2)'!F53</f>
        <v>5.1.1</v>
      </c>
      <c r="E48" t="str">
        <f>'SMS Evaluation tool (2)'!H53</f>
        <v>La organización ha identificado y documentado las interfaces internas y externas relevantes y la naturaleza crítica de dichas interfaces.</v>
      </c>
      <c r="F48" t="str">
        <f>'SMS Evaluation tool (2)'!I53</f>
        <v>NO INICIADO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60FC6E04300EB44A12936773E8686B2" ma:contentTypeVersion="2" ma:contentTypeDescription="Crear nuevo documento." ma:contentTypeScope="" ma:versionID="643cac964afa1bfc253f18913196509f">
  <xsd:schema xmlns:xsd="http://www.w3.org/2001/XMLSchema" xmlns:xs="http://www.w3.org/2001/XMLSchema" xmlns:p="http://schemas.microsoft.com/office/2006/metadata/properties" xmlns:ns2="d39545b0-4661-4e79-92bd-4067d352fd87" targetNamespace="http://schemas.microsoft.com/office/2006/metadata/properties" ma:root="true" ma:fieldsID="c0197277c4585b3bd85d7266876a97f8" ns2:_="">
    <xsd:import namespace="d39545b0-4661-4e79-92bd-4067d352fd87"/>
    <xsd:element name="properties">
      <xsd:complexType>
        <xsd:sequence>
          <xsd:element name="documentManagement">
            <xsd:complexType>
              <xsd:all>
                <xsd:element ref="ns2:Formato" minOccurs="0"/>
                <xsd:element ref="ns2:filtr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545b0-4661-4e79-92bd-4067d352fd87" elementFormDefault="qualified">
    <xsd:import namespace="http://schemas.microsoft.com/office/2006/documentManagement/types"/>
    <xsd:import namespace="http://schemas.microsoft.com/office/infopath/2007/PartnerControls"/>
    <xsd:element name="Formato" ma:index="8"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9" nillable="true" ma:displayName="filtro" ma:default="Autoridad" ma:format="Dropdown" ma:internalName="filtro">
      <xsd:simpleType>
        <xsd:restriction base="dms:Choice">
          <xsd:enumeration value="Autoridad"/>
          <xsd:enumeration value="U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ato xmlns="d39545b0-4661-4e79-92bd-4067d352fd87">/Style%20Library/Images/xls.svg</Formato>
    <filtro xmlns="d39545b0-4661-4e79-92bd-4067d352fd87">Autoridad</filtro>
  </documentManagement>
</p:properties>
</file>

<file path=customXml/itemProps1.xml><?xml version="1.0" encoding="utf-8"?>
<ds:datastoreItem xmlns:ds="http://schemas.openxmlformats.org/officeDocument/2006/customXml" ds:itemID="{15738C2C-B206-40E4-94AE-9CDE073FD015}"/>
</file>

<file path=customXml/itemProps2.xml><?xml version="1.0" encoding="utf-8"?>
<ds:datastoreItem xmlns:ds="http://schemas.openxmlformats.org/officeDocument/2006/customXml" ds:itemID="{3E994639-C142-4CCB-A036-3BEAA7E768A1}"/>
</file>

<file path=customXml/itemProps3.xml><?xml version="1.0" encoding="utf-8"?>
<ds:datastoreItem xmlns:ds="http://schemas.openxmlformats.org/officeDocument/2006/customXml" ds:itemID="{500FAF23-9EDE-49C4-9198-4CED00D98B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7</vt:i4>
      </vt:variant>
    </vt:vector>
  </HeadingPairs>
  <TitlesOfParts>
    <vt:vector size="20" baseType="lpstr">
      <vt:lpstr>SMS Evaliation tool</vt:lpstr>
      <vt:lpstr>Hoja1</vt:lpstr>
      <vt:lpstr>guias</vt:lpstr>
      <vt:lpstr>Start</vt:lpstr>
      <vt:lpstr>Inicio</vt:lpstr>
      <vt:lpstr>SMS Evaluation tool (2)</vt:lpstr>
      <vt:lpstr>GRAFICO DE COMPARACION</vt:lpstr>
      <vt:lpstr>Comparación de Componentes</vt:lpstr>
      <vt:lpstr>Hoja2</vt:lpstr>
      <vt:lpstr>Comparación por Elemento</vt:lpstr>
      <vt:lpstr>Evaliation Tools</vt:lpstr>
      <vt:lpstr>Comparación de Totalidades</vt:lpstr>
      <vt:lpstr>Listas</vt:lpstr>
      <vt:lpstr>'Comparación de Componentes'!Área_de_impresión</vt:lpstr>
      <vt:lpstr>'Comparación de Totalidades'!Área_de_impresión</vt:lpstr>
      <vt:lpstr>'Comparación por Elemento'!Área_de_impresión</vt:lpstr>
      <vt:lpstr>'GRAFICO DE COMPARACION'!Área_de_impresión</vt:lpstr>
      <vt:lpstr>Inicio!Área_de_impresión</vt:lpstr>
      <vt:lpstr>'SMS Evaluation tool (2)'!Área_de_impresión</vt:lpstr>
      <vt:lpstr>'SMS Evaluation tool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SAA- HERRAMIENTA DE EVALUACIÓN DE SMS (PEL-OPS-AIR-ANS-AGA)</dc:title>
  <dc:creator>Jose Pena</dc:creator>
  <cp:lastModifiedBy>Alexander Aguirre Montoya</cp:lastModifiedBy>
  <cp:lastPrinted>2024-08-21T02:33:02Z</cp:lastPrinted>
  <dcterms:created xsi:type="dcterms:W3CDTF">2015-06-05T18:17:20Z</dcterms:created>
  <dcterms:modified xsi:type="dcterms:W3CDTF">2025-05-20T20:22:33Z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0x010100960FC6E04300EB44A12936773E8686B2</vt:lpwstr>
  </property>
</Properties>
</file>

<file path=userCustomization/customUI.xml><?xml version="1.0" encoding="utf-8"?>
<mso:customUI xmlns:doc="http://schemas.microsoft.com/office/2006/01/customui/currentDocument" xmlns:mso="http://schemas.microsoft.com/office/2006/01/customui">
  <mso:ribbon>
    <mso:qat>
      <mso:documentControls>
        <mso:control idQ="mso:RefreshAll" visible="true"/>
        <mso:button idQ="doc:inicio1_1" visible="true" label="inicio1" imageMso="OpenStartPage" onAction="inicio1"/>
      </mso:documentControls>
    </mso:qat>
  </mso:ribbon>
</mso:customUI>
</file>